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iness Tracker" sheetId="1" state="visible" r:id="rId1"/>
    <sheet name="Go-Live Summary" sheetId="2" state="visible" r:id="rId2"/>
    <sheet name="Stakeholder Map" sheetId="3" state="visible" r:id="rId3"/>
    <sheet name="Run it with AI" sheetId="4" state="visible" r:id="rId4"/>
    <sheet name="Example (fictional)" sheetId="5" state="visible" r:id="rId5"/>
    <sheet name="Stakeholders (fictional)" sheetId="6" state="visible" r:id="rId6"/>
  </sheets>
  <definedNames>
    <definedName name="_xlnm.Print_Titles" localSheetId="0">'Readiness Tracker'!$3:$3</definedName>
    <definedName name="_xlnm.Print_Titles" localSheetId="2">'Stakeholder Map'!$3:$3</definedName>
    <definedName name="_xlnm.Print_Titles" localSheetId="4">'Example (fictional)'!$3:$3</definedName>
    <definedName name="_xlnm.Print_Titles" localSheetId="5">'Stakeholders (fictional)'!$3:$3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10">
    <font>
      <name val="Calibri"/>
      <family val="2"/>
      <color theme="1"/>
      <sz val="11"/>
      <scheme val="minor"/>
    </font>
    <font>
      <b val="1"/>
      <color rgb="000B2545"/>
      <sz val="14"/>
    </font>
    <font>
      <i val="1"/>
      <color rgb="00444444"/>
      <sz val="10"/>
    </font>
    <font>
      <b val="1"/>
      <color rgb="000B2545"/>
    </font>
    <font>
      <b val="1"/>
    </font>
    <font>
      <i val="1"/>
      <color rgb="00666666"/>
      <sz val="9"/>
    </font>
    <font>
      <b val="1"/>
      <color rgb="00FFFFFF"/>
    </font>
    <font>
      <b val="1"/>
      <color rgb="000F766E"/>
    </font>
    <font>
      <color rgb="00333333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B2545"/>
      </patternFill>
    </fill>
    <fill>
      <patternFill patternType="solid">
        <fgColor rgb="00F3F4F6"/>
      </patternFill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164" fontId="4" fillId="2" borderId="1" pivotButton="0" quotePrefix="0" xfId="0"/>
    <xf numFmtId="0" fontId="5" fillId="0" borderId="0" pivotButton="0" quotePrefix="0" xfId="0"/>
    <xf numFmtId="0" fontId="2" fillId="0" borderId="0" pivotButton="0" quotePrefix="0" xfId="0"/>
    <xf numFmtId="0" fontId="6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1" fontId="0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6" fillId="3" borderId="0" applyAlignment="1" pivotButton="0" quotePrefix="0" xfId="0">
      <alignment horizontal="center"/>
    </xf>
    <xf numFmtId="0" fontId="4" fillId="0" borderId="0" pivotButton="0" quotePrefix="0" xfId="0"/>
    <xf numFmtId="164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horizontal="center" vertical="top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6" fillId="5" borderId="0" applyAlignment="1" pivotButton="0" quotePrefix="0" xfId="0">
      <alignment horizontal="left" wrapText="1"/>
    </xf>
    <xf numFmtId="0" fontId="6" fillId="5" borderId="0" applyAlignment="1" pivotButton="0" quotePrefix="0" xfId="0">
      <alignment horizontal="center" wrapText="1"/>
    </xf>
    <xf numFmtId="0" fontId="4" fillId="0" borderId="1" pivotButton="0" quotePrefix="0" xfId="0"/>
    <xf numFmtId="0" fontId="0" fillId="0" borderId="1" applyAlignment="1" pivotButton="0" quotePrefix="0" xfId="0">
      <alignment horizontal="center"/>
    </xf>
    <xf numFmtId="0" fontId="3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6" fillId="5" borderId="0" pivotButton="0" quotePrefix="0" xfId="0"/>
    <xf numFmtId="0" fontId="6" fillId="5" borderId="0" applyAlignment="1" pivotButton="0" quotePrefix="0" xfId="0">
      <alignment horizontal="center"/>
    </xf>
    <xf numFmtId="0" fontId="9" fillId="0" borderId="0" pivotButton="0" quotePrefix="0" xfId="0"/>
  </cellXfs>
  <cellStyles count="1">
    <cellStyle name="Normal" xfId="0" builtinId="0" hidden="0"/>
  </cellStyles>
  <dxfs count="8">
    <dxf>
      <font>
        <b val="1"/>
        <color rgb="00FFFFFF"/>
      </font>
      <fill>
        <patternFill patternType="solid">
          <fgColor rgb="007F1D1D"/>
          <bgColor rgb="007F1D1D"/>
        </patternFill>
      </fill>
    </dxf>
    <dxf>
      <font>
        <b val="1"/>
        <color rgb="007F1D1D"/>
      </font>
      <fill>
        <patternFill patternType="solid">
          <fgColor rgb="00FECACA"/>
          <bgColor rgb="00FECACA"/>
        </patternFill>
      </fill>
    </dxf>
    <dxf>
      <font>
        <b val="1"/>
        <color rgb="0078350F"/>
      </font>
      <fill>
        <patternFill patternType="solid">
          <fgColor rgb="00FEF3C7"/>
          <bgColor rgb="00FEF3C7"/>
        </patternFill>
      </fill>
    </dxf>
    <dxf>
      <font>
        <b val="1"/>
        <color rgb="007C2D12"/>
      </font>
      <fill>
        <patternFill patternType="solid">
          <fgColor rgb="00FFEDD5"/>
          <bgColor rgb="00FFEDD5"/>
        </patternFill>
      </fill>
    </dxf>
    <dxf>
      <font>
        <b val="1"/>
        <color rgb="0014532D"/>
      </font>
      <fill>
        <patternFill patternType="solid">
          <fgColor rgb="00DCFCE7"/>
          <bgColor rgb="00DCFCE7"/>
        </patternFill>
      </fill>
    </dxf>
    <dxf>
      <font>
        <b val="1"/>
        <color rgb="00374151"/>
      </font>
      <fill>
        <patternFill patternType="solid">
          <fgColor rgb="00E5E7EB"/>
          <bgColor rgb="00E5E7EB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ables/table1.xml><?xml version="1.0" encoding="utf-8"?>
<table xmlns="http://schemas.openxmlformats.org/spreadsheetml/2006/main" id="1" name="ReadinessTracker" displayName="ReadinessTracker" ref="A3:M63" headerRowCount="1">
  <autoFilter ref="A3:M63"/>
  <tableColumns count="13">
    <tableColumn id="1" name="Area"/>
    <tableColumn id="2" name="Readiness item (what has to be true)"/>
    <tableColumn id="3" name="How we'll know (evidence)"/>
    <tableColumn id="4" name="Our owner"/>
    <tableColumn id="5" name="Provider owner"/>
    <tableColumn id="6" name="Needed by"/>
    <tableColumn id="7" name="Status"/>
    <tableColumn id="8" name="Critical for go-live?"/>
    <tableColumn id="9" name="Waiting on our side?"/>
    <tableColumn id="10" name="Go-live impact if late (days)"/>
    <tableColumn id="11" name="Days late (auto)"/>
    <tableColumn id="12" name="Flag (auto)"/>
    <tableColumn id="13" name="Notes and next action"/>
  </tableColumns>
  <tableStyleInfo name="TableStyleLight1" showRowStripes="1"/>
</table>
</file>

<file path=xl/tables/table2.xml><?xml version="1.0" encoding="utf-8"?>
<table xmlns="http://schemas.openxmlformats.org/spreadsheetml/2006/main" id="2" name="StakeholderMap" displayName="StakeholderMap" ref="A3:K43" headerRowCount="1">
  <autoFilter ref="A3:K43"/>
  <tableColumns count="11">
    <tableColumn id="1" name="Stakeholder group"/>
    <tableColumn id="2" name="Name(s)"/>
    <tableColumn id="3" name="Side"/>
    <tableColumn id="4" name="What they own, approve or decide"/>
    <tableColumn id="5" name="Sign-off they give"/>
    <tableColumn id="6" name="What they need from us"/>
    <tableColumn id="7" name="How often"/>
    <tableColumn id="8" name="Channel"/>
    <tableColumn id="9" name="Internal only?"/>
    <tableColumn id="10" name="Last update sent"/>
    <tableColumn id="11" name="Notes and gaps"/>
  </tableColumns>
  <tableStyleInfo name="TableStyleLight1" showRowStripes="1"/>
</table>
</file>

<file path=xl/tables/table3.xml><?xml version="1.0" encoding="utf-8"?>
<table xmlns="http://schemas.openxmlformats.org/spreadsheetml/2006/main" id="3" name="ExampleTracker" displayName="ExampleTracker" ref="A3:M63" headerRowCount="1">
  <autoFilter ref="A3:M63"/>
  <tableColumns count="13">
    <tableColumn id="1" name="Area"/>
    <tableColumn id="2" name="Readiness item (what has to be true)"/>
    <tableColumn id="3" name="How we'll know (evidence)"/>
    <tableColumn id="4" name="Our owner"/>
    <tableColumn id="5" name="Provider owner"/>
    <tableColumn id="6" name="Needed by"/>
    <tableColumn id="7" name="Status"/>
    <tableColumn id="8" name="Critical for go-live?"/>
    <tableColumn id="9" name="Waiting on our side?"/>
    <tableColumn id="10" name="Go-live impact if late (days)"/>
    <tableColumn id="11" name="Days late (auto)"/>
    <tableColumn id="12" name="Flag (auto)"/>
    <tableColumn id="13" name="Notes and next action"/>
  </tableColumns>
  <tableStyleInfo name="TableStyleLight1" showRowStripes="1"/>
</table>
</file>

<file path=xl/tables/table4.xml><?xml version="1.0" encoding="utf-8"?>
<table xmlns="http://schemas.openxmlformats.org/spreadsheetml/2006/main" id="4" name="ExampleStakeholders" displayName="ExampleStakeholders" ref="A3:K43" headerRowCount="1">
  <autoFilter ref="A3:K43"/>
  <tableColumns count="11">
    <tableColumn id="1" name="Stakeholder group"/>
    <tableColumn id="2" name="Name(s)"/>
    <tableColumn id="3" name="Side"/>
    <tableColumn id="4" name="What they own, approve or decide"/>
    <tableColumn id="5" name="Sign-off they give"/>
    <tableColumn id="6" name="What they need from us"/>
    <tableColumn id="7" name="How often"/>
    <tableColumn id="8" name="Channel"/>
    <tableColumn id="9" name="Internal only?"/>
    <tableColumn id="10" name="Last update sent"/>
    <tableColumn id="11" name="Notes and gap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yourscalex.com/outsourcing-transition-ai-kit.html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44" customWidth="1" min="2" max="2"/>
    <col width="46" customWidth="1" min="3" max="3"/>
    <col width="15" customWidth="1" min="4" max="4"/>
    <col width="15" customWidth="1" min="5" max="5"/>
    <col width="12" customWidth="1" min="6" max="6"/>
    <col width="15" customWidth="1" min="7" max="7"/>
    <col width="11" customWidth="1" min="8" max="8"/>
    <col width="11" customWidth="1" min="9" max="9"/>
    <col width="13" customWidth="1" min="10" max="10"/>
    <col width="10" customWidth="1" min="11" max="11"/>
    <col width="32" customWidth="1" min="12" max="12"/>
    <col width="46" customWidth="1" min="13" max="13"/>
  </cols>
  <sheetData>
    <row r="1">
      <c r="A1" s="1" t="inlineStr">
        <is>
          <t>Transition Readiness Tracker: one row for each thing that has to be true before go-live</t>
        </is>
      </c>
      <c r="K1" s="2" t="inlineStr">
        <is>
          <t>Status as of</t>
        </is>
      </c>
      <c r="L1" s="3">
        <f>TODAY()</f>
        <v/>
      </c>
      <c r="M1" s="4" t="inlineStr">
        <is>
          <t>Uses today's date. Type a fixed date to freeze it.</t>
        </is>
      </c>
    </row>
    <row r="2">
      <c r="A2" s="5" t="inlineStr">
        <is>
          <t>Claimed done is not proven. Mark an item Proven only after your team has seen the evidence in column C. Days late and Flag fill in automatically.</t>
        </is>
      </c>
    </row>
    <row r="3" ht="34" customHeight="1">
      <c r="A3" s="6" t="inlineStr">
        <is>
          <t>Area</t>
        </is>
      </c>
      <c r="B3" s="6" t="inlineStr">
        <is>
          <t>Readiness item (what has to be true)</t>
        </is>
      </c>
      <c r="C3" s="6" t="inlineStr">
        <is>
          <t>How we'll know (evidence)</t>
        </is>
      </c>
      <c r="D3" s="6" t="inlineStr">
        <is>
          <t>Our owner</t>
        </is>
      </c>
      <c r="E3" s="6" t="inlineStr">
        <is>
          <t>Provider owner</t>
        </is>
      </c>
      <c r="F3" s="6" t="inlineStr">
        <is>
          <t>Needed by</t>
        </is>
      </c>
      <c r="G3" s="6" t="inlineStr">
        <is>
          <t>Status</t>
        </is>
      </c>
      <c r="H3" s="6" t="inlineStr">
        <is>
          <t>Critical for go-live?</t>
        </is>
      </c>
      <c r="I3" s="6" t="inlineStr">
        <is>
          <t>Waiting on our side?</t>
        </is>
      </c>
      <c r="J3" s="6" t="inlineStr">
        <is>
          <t>Go-live impact if late (days)</t>
        </is>
      </c>
      <c r="K3" s="6" t="inlineStr">
        <is>
          <t>Days late (auto)</t>
        </is>
      </c>
      <c r="L3" s="6" t="inlineStr">
        <is>
          <t>Flag (auto)</t>
        </is>
      </c>
      <c r="M3" s="6" t="inlineStr">
        <is>
          <t>Notes and next action</t>
        </is>
      </c>
    </row>
    <row r="4" ht="48" customHeight="1">
      <c r="A4" s="7" t="inlineStr">
        <is>
          <t>People</t>
        </is>
      </c>
      <c r="B4" s="7" t="inlineStr">
        <is>
          <t>Provider transition manager named and dedicated (not the account executive)</t>
        </is>
      </c>
      <c r="C4" s="7" t="inlineStr">
        <is>
          <t>Named person working full time on the transition, with a written role</t>
        </is>
      </c>
      <c r="D4" s="7" t="n"/>
      <c r="E4" s="7" t="n"/>
      <c r="F4" s="8" t="n"/>
      <c r="G4" s="7" t="n"/>
      <c r="H4" s="7" t="inlineStr">
        <is>
          <t>Yes</t>
        </is>
      </c>
      <c r="I4" s="7" t="n"/>
      <c r="J4" s="9" t="n"/>
      <c r="K4" s="10">
        <f>IF(OR($B4="",$F4="",$G4="Proven",$G4="Accepted risk",$G4="Not needed"),"",IF($L$1&gt;$F4,$L$1-$F4,""))</f>
        <v/>
      </c>
      <c r="L4" s="11">
        <f>IF($B4="","",IF($G4="Proven","Proven",IF($G4="Accepted risk","Accepted risk",IF($G4="Not needed","Not needed",IF(AND($H4="Yes",$I4="Yes",N($K4)&gt;0),"LATE ON OUR SIDE - CRITICAL",IF(AND($H4="Yes",N($K4)&gt;0),"LATE - CRITICAL",IF(AND($H4="Yes",$G4="Claimed done"),"CRITICAL - CLAIMED, NOT PROVEN",IF($H4="Yes","Critical - not proven yet",IF(AND($I4="Yes",N($K4)&gt;0),"Late on our side",IF(N($K4)&gt;0,"Late",IF($G4="Claimed done","Claimed, not proven","Open")))))))))))</f>
        <v/>
      </c>
      <c r="M4" s="7" t="n"/>
    </row>
    <row r="5" ht="48" customHeight="1">
      <c r="A5" s="7" t="inlineStr">
        <is>
          <t>People</t>
        </is>
      </c>
      <c r="B5" s="7" t="inlineStr">
        <is>
          <t>Our transition manager named, with time and decision authority</t>
        </is>
      </c>
      <c r="C5" s="7" t="inlineStr">
        <is>
          <t>Named person, other work reassigned, and the executive sponsor has confirmed their authority</t>
        </is>
      </c>
      <c r="D5" s="7" t="n"/>
      <c r="E5" s="7" t="n"/>
      <c r="F5" s="8" t="n"/>
      <c r="G5" s="7" t="n"/>
      <c r="H5" s="7" t="inlineStr">
        <is>
          <t>Yes</t>
        </is>
      </c>
      <c r="I5" s="7" t="inlineStr">
        <is>
          <t>Yes</t>
        </is>
      </c>
      <c r="J5" s="9" t="n"/>
      <c r="K5" s="10">
        <f>IF(OR($B5="",$F5="",$G5="Proven",$G5="Accepted risk",$G5="Not needed"),"",IF($L$1&gt;$F5,$L$1-$F5,""))</f>
        <v/>
      </c>
      <c r="L5" s="11">
        <f>IF($B5="","",IF($G5="Proven","Proven",IF($G5="Accepted risk","Accepted risk",IF($G5="Not needed","Not needed",IF(AND($H5="Yes",$I5="Yes",N($K5)&gt;0),"LATE ON OUR SIDE - CRITICAL",IF(AND($H5="Yes",N($K5)&gt;0),"LATE - CRITICAL",IF(AND($H5="Yes",$G5="Claimed done"),"CRITICAL - CLAIMED, NOT PROVEN",IF($H5="Yes","Critical - not proven yet",IF(AND($I5="Yes",N($K5)&gt;0),"Late on our side",IF(N($K5)&gt;0,"Late",IF($G5="Claimed done","Claimed, not proven","Open")))))))))))</f>
        <v/>
      </c>
      <c r="M5" s="7" t="n"/>
    </row>
    <row r="6" ht="48" customHeight="1">
      <c r="A6" s="7" t="inlineStr">
        <is>
          <t>People</t>
        </is>
      </c>
      <c r="B6" s="7" t="inlineStr">
        <is>
          <t>Affected internal team told what is changing and what happens to them</t>
        </is>
      </c>
      <c r="C6" s="7" t="inlineStr">
        <is>
          <t>Communication delivered with HR, and open questions are being answered</t>
        </is>
      </c>
      <c r="D6" s="7" t="n"/>
      <c r="E6" s="7" t="n"/>
      <c r="F6" s="8" t="n"/>
      <c r="G6" s="7" t="n"/>
      <c r="H6" s="7" t="inlineStr">
        <is>
          <t>No</t>
        </is>
      </c>
      <c r="I6" s="7" t="inlineStr">
        <is>
          <t>Yes</t>
        </is>
      </c>
      <c r="J6" s="9" t="n"/>
      <c r="K6" s="10">
        <f>IF(OR($B6="",$F6="",$G6="Proven",$G6="Accepted risk",$G6="Not needed"),"",IF($L$1&gt;$F6,$L$1-$F6,""))</f>
        <v/>
      </c>
      <c r="L6" s="11">
        <f>IF($B6="","",IF($G6="Proven","Proven",IF($G6="Accepted risk","Accepted risk",IF($G6="Not needed","Not needed",IF(AND($H6="Yes",$I6="Yes",N($K6)&gt;0),"LATE ON OUR SIDE - CRITICAL",IF(AND($H6="Yes",N($K6)&gt;0),"LATE - CRITICAL",IF(AND($H6="Yes",$G6="Claimed done"),"CRITICAL - CLAIMED, NOT PROVEN",IF($H6="Yes","Critical - not proven yet",IF(AND($I6="Yes",N($K6)&gt;0),"Late on our side",IF(N($K6)&gt;0,"Late",IF($G6="Claimed done","Claimed, not proven","Open")))))))))))</f>
        <v/>
      </c>
      <c r="M6" s="7" t="n"/>
    </row>
    <row r="7" ht="48" customHeight="1">
      <c r="A7" s="7" t="inlineStr">
        <is>
          <t>People</t>
        </is>
      </c>
      <c r="B7" s="7" t="inlineStr">
        <is>
          <t>Key knowledge holders have time set aside for knowledge transfer</t>
        </is>
      </c>
      <c r="C7" s="7" t="inlineStr">
        <is>
          <t>Sessions are on calendars and their normal workload is covered</t>
        </is>
      </c>
      <c r="D7" s="7" t="n"/>
      <c r="E7" s="7" t="n"/>
      <c r="F7" s="8" t="n"/>
      <c r="G7" s="7" t="n"/>
      <c r="H7" s="7" t="inlineStr">
        <is>
          <t>Yes</t>
        </is>
      </c>
      <c r="I7" s="7" t="inlineStr">
        <is>
          <t>Yes</t>
        </is>
      </c>
      <c r="J7" s="9" t="n"/>
      <c r="K7" s="10">
        <f>IF(OR($B7="",$F7="",$G7="Proven",$G7="Accepted risk",$G7="Not needed"),"",IF($L$1&gt;$F7,$L$1-$F7,""))</f>
        <v/>
      </c>
      <c r="L7" s="11">
        <f>IF($B7="","",IF($G7="Proven","Proven",IF($G7="Accepted risk","Accepted risk",IF($G7="Not needed","Not needed",IF(AND($H7="Yes",$I7="Yes",N($K7)&gt;0),"LATE ON OUR SIDE - CRITICAL",IF(AND($H7="Yes",N($K7)&gt;0),"LATE - CRITICAL",IF(AND($H7="Yes",$G7="Claimed done"),"CRITICAL - CLAIMED, NOT PROVEN",IF($H7="Yes","Critical - not proven yet",IF(AND($I7="Yes",N($K7)&gt;0),"Late on our side",IF(N($K7)&gt;0,"Late",IF($G7="Claimed done","Claimed, not proven","Open")))))))))))</f>
        <v/>
      </c>
      <c r="M7" s="7" t="n"/>
    </row>
    <row r="8" ht="48" customHeight="1">
      <c r="A8" s="7" t="inlineStr">
        <is>
          <t>People</t>
        </is>
      </c>
      <c r="B8" s="7" t="inlineStr">
        <is>
          <t>Provider team hired, cleared and onboarded</t>
        </is>
      </c>
      <c r="C8" s="7" t="inlineStr">
        <is>
          <t>Named roster, with background checks and required onboarding complete</t>
        </is>
      </c>
      <c r="D8" s="7" t="n"/>
      <c r="E8" s="7" t="n"/>
      <c r="F8" s="8" t="n"/>
      <c r="G8" s="7" t="n"/>
      <c r="H8" s="7" t="inlineStr">
        <is>
          <t>Yes</t>
        </is>
      </c>
      <c r="I8" s="7" t="n"/>
      <c r="J8" s="9" t="n"/>
      <c r="K8" s="10">
        <f>IF(OR($B8="",$F8="",$G8="Proven",$G8="Accepted risk",$G8="Not needed"),"",IF($L$1&gt;$F8,$L$1-$F8,""))</f>
        <v/>
      </c>
      <c r="L8" s="11">
        <f>IF($B8="","",IF($G8="Proven","Proven",IF($G8="Accepted risk","Accepted risk",IF($G8="Not needed","Not needed",IF(AND($H8="Yes",$I8="Yes",N($K8)&gt;0),"LATE ON OUR SIDE - CRITICAL",IF(AND($H8="Yes",N($K8)&gt;0),"LATE - CRITICAL",IF(AND($H8="Yes",$G8="Claimed done"),"CRITICAL - CLAIMED, NOT PROVEN",IF($H8="Yes","Critical - not proven yet",IF(AND($I8="Yes",N($K8)&gt;0),"Late on our side",IF(N($K8)&gt;0,"Late",IF($G8="Claimed done","Claimed, not proven","Open")))))))))))</f>
        <v/>
      </c>
      <c r="M8" s="7" t="n"/>
    </row>
    <row r="9" ht="48" customHeight="1">
      <c r="A9" s="7" t="inlineStr">
        <is>
          <t>People</t>
        </is>
      </c>
      <c r="B9" s="7" t="inlineStr">
        <is>
          <t>Provider team can do the work (reverse shadowing passed)</t>
        </is>
      </c>
      <c r="C9" s="7" t="inlineStr">
        <is>
          <t>Our people watched them handle real work, including exceptions, and signed off</t>
        </is>
      </c>
      <c r="D9" s="7" t="n"/>
      <c r="E9" s="7" t="n"/>
      <c r="F9" s="8" t="n"/>
      <c r="G9" s="7" t="n"/>
      <c r="H9" s="7" t="inlineStr">
        <is>
          <t>Yes</t>
        </is>
      </c>
      <c r="I9" s="7" t="n"/>
      <c r="J9" s="9" t="n"/>
      <c r="K9" s="10">
        <f>IF(OR($B9="",$F9="",$G9="Proven",$G9="Accepted risk",$G9="Not needed"),"",IF($L$1&gt;$F9,$L$1-$F9,""))</f>
        <v/>
      </c>
      <c r="L9" s="11">
        <f>IF($B9="","",IF($G9="Proven","Proven",IF($G9="Accepted risk","Accepted risk",IF($G9="Not needed","Not needed",IF(AND($H9="Yes",$I9="Yes",N($K9)&gt;0),"LATE ON OUR SIDE - CRITICAL",IF(AND($H9="Yes",N($K9)&gt;0),"LATE - CRITICAL",IF(AND($H9="Yes",$G9="Claimed done"),"CRITICAL - CLAIMED, NOT PROVEN",IF($H9="Yes","Critical - not proven yet",IF(AND($I9="Yes",N($K9)&gt;0),"Late on our side",IF(N($K9)&gt;0,"Late",IF($G9="Claimed done","Claimed, not proven","Open")))))))))))</f>
        <v/>
      </c>
      <c r="M9" s="7" t="n"/>
    </row>
    <row r="10" ht="48" customHeight="1">
      <c r="A10" s="7" t="inlineStr">
        <is>
          <t>Process</t>
        </is>
      </c>
      <c r="B10" s="7" t="inlineStr">
        <is>
          <t>Level 3 process map approved for each process in scope</t>
        </is>
      </c>
      <c r="C10" s="7" t="inlineStr">
        <is>
          <t>Maps show inputs, systems, decisions, exceptions and handoffs, and our process owner approved them</t>
        </is>
      </c>
      <c r="D10" s="7" t="n"/>
      <c r="E10" s="7" t="n"/>
      <c r="F10" s="8" t="n"/>
      <c r="G10" s="7" t="n"/>
      <c r="H10" s="7" t="inlineStr">
        <is>
          <t>Yes</t>
        </is>
      </c>
      <c r="I10" s="7" t="n"/>
      <c r="J10" s="9" t="n"/>
      <c r="K10" s="10">
        <f>IF(OR($B10="",$F10="",$G10="Proven",$G10="Accepted risk",$G10="Not needed"),"",IF($L$1&gt;$F10,$L$1-$F10,""))</f>
        <v/>
      </c>
      <c r="L10" s="11">
        <f>IF($B10="","",IF($G10="Proven","Proven",IF($G10="Accepted risk","Accepted risk",IF($G10="Not needed","Not needed",IF(AND($H10="Yes",$I10="Yes",N($K10)&gt;0),"LATE ON OUR SIDE - CRITICAL",IF(AND($H10="Yes",N($K10)&gt;0),"LATE - CRITICAL",IF(AND($H10="Yes",$G10="Claimed done"),"CRITICAL - CLAIMED, NOT PROVEN",IF($H10="Yes","Critical - not proven yet",IF(AND($I10="Yes",N($K10)&gt;0),"Late on our side",IF(N($K10)&gt;0,"Late",IF($G10="Claimed done","Claimed, not proven","Open")))))))))))</f>
        <v/>
      </c>
      <c r="M10" s="7" t="n"/>
    </row>
    <row r="11" ht="48" customHeight="1">
      <c r="A11" s="7" t="inlineStr">
        <is>
          <t>Process</t>
        </is>
      </c>
      <c r="B11" s="7" t="inlineStr">
        <is>
          <t>Procedures written so someone new could follow them</t>
        </is>
      </c>
      <c r="C11" s="7" t="inlineStr">
        <is>
          <t>Our process owner reviewed and approved the procedures the provider will use</t>
        </is>
      </c>
      <c r="D11" s="7" t="n"/>
      <c r="E11" s="7" t="n"/>
      <c r="F11" s="8" t="n"/>
      <c r="G11" s="7" t="n"/>
      <c r="H11" s="7" t="inlineStr">
        <is>
          <t>Yes</t>
        </is>
      </c>
      <c r="I11" s="7" t="n"/>
      <c r="J11" s="9" t="n"/>
      <c r="K11" s="10">
        <f>IF(OR($B11="",$F11="",$G11="Proven",$G11="Accepted risk",$G11="Not needed"),"",IF($L$1&gt;$F11,$L$1-$F11,""))</f>
        <v/>
      </c>
      <c r="L11" s="11">
        <f>IF($B11="","",IF($G11="Proven","Proven",IF($G11="Accepted risk","Accepted risk",IF($G11="Not needed","Not needed",IF(AND($H11="Yes",$I11="Yes",N($K11)&gt;0),"LATE ON OUR SIDE - CRITICAL",IF(AND($H11="Yes",N($K11)&gt;0),"LATE - CRITICAL",IF(AND($H11="Yes",$G11="Claimed done"),"CRITICAL - CLAIMED, NOT PROVEN",IF($H11="Yes","Critical - not proven yet",IF(AND($I11="Yes",N($K11)&gt;0),"Late on our side",IF(N($K11)&gt;0,"Late",IF($G11="Claimed done","Claimed, not proven","Open")))))))))))</f>
        <v/>
      </c>
      <c r="M11" s="7" t="n"/>
    </row>
    <row r="12" ht="48" customHeight="1">
      <c r="A12" s="7" t="inlineStr">
        <is>
          <t>Process</t>
        </is>
      </c>
      <c r="B12" s="7" t="inlineStr">
        <is>
          <t>Exceptions and escalation rules documented</t>
        </is>
      </c>
      <c r="C12" s="7" t="inlineStr">
        <is>
          <t>The weird cases are written down, with who decides</t>
        </is>
      </c>
      <c r="D12" s="7" t="n"/>
      <c r="E12" s="7" t="n"/>
      <c r="F12" s="8" t="n"/>
      <c r="G12" s="7" t="n"/>
      <c r="H12" s="7" t="inlineStr">
        <is>
          <t>Yes</t>
        </is>
      </c>
      <c r="I12" s="7" t="n"/>
      <c r="J12" s="9" t="n"/>
      <c r="K12" s="10">
        <f>IF(OR($B12="",$F12="",$G12="Proven",$G12="Accepted risk",$G12="Not needed"),"",IF($L$1&gt;$F12,$L$1-$F12,""))</f>
        <v/>
      </c>
      <c r="L12" s="11">
        <f>IF($B12="","",IF($G12="Proven","Proven",IF($G12="Accepted risk","Accepted risk",IF($G12="Not needed","Not needed",IF(AND($H12="Yes",$I12="Yes",N($K12)&gt;0),"LATE ON OUR SIDE - CRITICAL",IF(AND($H12="Yes",N($K12)&gt;0),"LATE - CRITICAL",IF(AND($H12="Yes",$G12="Claimed done"),"CRITICAL - CLAIMED, NOT PROVEN",IF($H12="Yes","Critical - not proven yet",IF(AND($I12="Yes",N($K12)&gt;0),"Late on our side",IF(N($K12)&gt;0,"Late",IF($G12="Claimed done","Claimed, not proven","Open")))))))))))</f>
        <v/>
      </c>
      <c r="M12" s="7" t="n"/>
    </row>
    <row r="13" ht="48" customHeight="1">
      <c r="A13" s="7" t="inlineStr">
        <is>
          <t>Process</t>
        </is>
      </c>
      <c r="B13" s="7" t="inlineStr">
        <is>
          <t>Handoffs with our other teams agreed</t>
        </is>
      </c>
      <c r="C13" s="7" t="inlineStr">
        <is>
          <t>Who sends what, when and in what format, agreed by both sides</t>
        </is>
      </c>
      <c r="D13" s="7" t="n"/>
      <c r="E13" s="7" t="n"/>
      <c r="F13" s="8" t="n"/>
      <c r="G13" s="7" t="n"/>
      <c r="H13" s="7" t="inlineStr">
        <is>
          <t>Yes</t>
        </is>
      </c>
      <c r="I13" s="7" t="n"/>
      <c r="J13" s="9" t="n"/>
      <c r="K13" s="10">
        <f>IF(OR($B13="",$F13="",$G13="Proven",$G13="Accepted risk",$G13="Not needed"),"",IF($L$1&gt;$F13,$L$1-$F13,""))</f>
        <v/>
      </c>
      <c r="L13" s="11">
        <f>IF($B13="","",IF($G13="Proven","Proven",IF($G13="Accepted risk","Accepted risk",IF($G13="Not needed","Not needed",IF(AND($H13="Yes",$I13="Yes",N($K13)&gt;0),"LATE ON OUR SIDE - CRITICAL",IF(AND($H13="Yes",N($K13)&gt;0),"LATE - CRITICAL",IF(AND($H13="Yes",$G13="Claimed done"),"CRITICAL - CLAIMED, NOT PROVEN",IF($H13="Yes","Critical - not proven yet",IF(AND($I13="Yes",N($K13)&gt;0),"Late on our side",IF(N($K13)&gt;0,"Late",IF($G13="Claimed done","Claimed, not proven","Open")))))))))))</f>
        <v/>
      </c>
      <c r="M13" s="7" t="n"/>
    </row>
    <row r="14" ht="48" customHeight="1">
      <c r="A14" s="7" t="inlineStr">
        <is>
          <t>Process</t>
        </is>
      </c>
      <c r="B14" s="7" t="inlineStr">
        <is>
          <t>SLA reporting works on real data</t>
        </is>
      </c>
      <c r="C14" s="7" t="inlineStr">
        <is>
          <t>A sample SLA report produced from real transactions before go-live</t>
        </is>
      </c>
      <c r="D14" s="7" t="n"/>
      <c r="E14" s="7" t="n"/>
      <c r="F14" s="8" t="n"/>
      <c r="G14" s="7" t="n"/>
      <c r="H14" s="7" t="inlineStr">
        <is>
          <t>Yes</t>
        </is>
      </c>
      <c r="I14" s="7" t="n"/>
      <c r="J14" s="9" t="n"/>
      <c r="K14" s="10">
        <f>IF(OR($B14="",$F14="",$G14="Proven",$G14="Accepted risk",$G14="Not needed"),"",IF($L$1&gt;$F14,$L$1-$F14,""))</f>
        <v/>
      </c>
      <c r="L14" s="11">
        <f>IF($B14="","",IF($G14="Proven","Proven",IF($G14="Accepted risk","Accepted risk",IF($G14="Not needed","Not needed",IF(AND($H14="Yes",$I14="Yes",N($K14)&gt;0),"LATE ON OUR SIDE - CRITICAL",IF(AND($H14="Yes",N($K14)&gt;0),"LATE - CRITICAL",IF(AND($H14="Yes",$G14="Claimed done"),"CRITICAL - CLAIMED, NOT PROVEN",IF($H14="Yes","Critical - not proven yet",IF(AND($I14="Yes",N($K14)&gt;0),"Late on our side",IF(N($K14)&gt;0,"Late",IF($G14="Claimed done","Claimed, not proven","Open")))))))))))</f>
        <v/>
      </c>
      <c r="M14" s="7" t="n"/>
    </row>
    <row r="15" ht="48" customHeight="1">
      <c r="A15" s="7" t="inlineStr">
        <is>
          <t>Technology</t>
        </is>
      </c>
      <c r="B15" s="7" t="inlineStr">
        <is>
          <t>Technical access log complete, with a named owner on our side for every item</t>
        </is>
      </c>
      <c r="C15" s="7" t="inlineStr">
        <is>
          <t>Every credential, license, device and approval listed with an owner and a date</t>
        </is>
      </c>
      <c r="D15" s="7" t="n"/>
      <c r="E15" s="7" t="n"/>
      <c r="F15" s="8" t="n"/>
      <c r="G15" s="7" t="n"/>
      <c r="H15" s="7" t="inlineStr">
        <is>
          <t>Yes</t>
        </is>
      </c>
      <c r="I15" s="7" t="inlineStr">
        <is>
          <t>Yes</t>
        </is>
      </c>
      <c r="J15" s="9" t="n"/>
      <c r="K15" s="10">
        <f>IF(OR($B15="",$F15="",$G15="Proven",$G15="Accepted risk",$G15="Not needed"),"",IF($L$1&gt;$F15,$L$1-$F15,""))</f>
        <v/>
      </c>
      <c r="L15" s="11">
        <f>IF($B15="","",IF($G15="Proven","Proven",IF($G15="Accepted risk","Accepted risk",IF($G15="Not needed","Not needed",IF(AND($H15="Yes",$I15="Yes",N($K15)&gt;0),"LATE ON OUR SIDE - CRITICAL",IF(AND($H15="Yes",N($K15)&gt;0),"LATE - CRITICAL",IF(AND($H15="Yes",$G15="Claimed done"),"CRITICAL - CLAIMED, NOT PROVEN",IF($H15="Yes","Critical - not proven yet",IF(AND($I15="Yes",N($K15)&gt;0),"Late on our side",IF(N($K15)&gt;0,"Late",IF($G15="Claimed done","Claimed, not proven","Open")))))))))))</f>
        <v/>
      </c>
      <c r="M15" s="7" t="n"/>
    </row>
    <row r="16" ht="48" customHeight="1">
      <c r="A16" s="7" t="inlineStr">
        <is>
          <t>Technology</t>
        </is>
      </c>
      <c r="B16" s="7" t="inlineStr">
        <is>
          <t>Access tested by the provider's actual operators</t>
        </is>
      </c>
      <c r="C16" s="7" t="inlineStr">
        <is>
          <t>Each operator logged in with their own account and completed a real transaction</t>
        </is>
      </c>
      <c r="D16" s="7" t="n"/>
      <c r="E16" s="7" t="n"/>
      <c r="F16" s="8" t="n"/>
      <c r="G16" s="7" t="n"/>
      <c r="H16" s="7" t="inlineStr">
        <is>
          <t>Yes</t>
        </is>
      </c>
      <c r="I16" s="7" t="n"/>
      <c r="J16" s="9" t="n"/>
      <c r="K16" s="10">
        <f>IF(OR($B16="",$F16="",$G16="Proven",$G16="Accepted risk",$G16="Not needed"),"",IF($L$1&gt;$F16,$L$1-$F16,""))</f>
        <v/>
      </c>
      <c r="L16" s="11">
        <f>IF($B16="","",IF($G16="Proven","Proven",IF($G16="Accepted risk","Accepted risk",IF($G16="Not needed","Not needed",IF(AND($H16="Yes",$I16="Yes",N($K16)&gt;0),"LATE ON OUR SIDE - CRITICAL",IF(AND($H16="Yes",N($K16)&gt;0),"LATE - CRITICAL",IF(AND($H16="Yes",$G16="Claimed done"),"CRITICAL - CLAIMED, NOT PROVEN",IF($H16="Yes","Critical - not proven yet",IF(AND($I16="Yes",N($K16)&gt;0),"Late on our side",IF(N($K16)&gt;0,"Late",IF($G16="Claimed done","Claimed, not proven","Open")))))))))))</f>
        <v/>
      </c>
      <c r="M16" s="7" t="n"/>
    </row>
    <row r="17" ht="48" customHeight="1">
      <c r="A17" s="7" t="inlineStr">
        <is>
          <t>Technology</t>
        </is>
      </c>
      <c r="B17" s="7" t="inlineStr">
        <is>
          <t>Equipment delivered and working</t>
        </is>
      </c>
      <c r="C17" s="7" t="inlineStr">
        <is>
          <t>Hardware and software in place and tested by the people who will use it</t>
        </is>
      </c>
      <c r="D17" s="7" t="n"/>
      <c r="E17" s="7" t="n"/>
      <c r="F17" s="8" t="n"/>
      <c r="G17" s="7" t="n"/>
      <c r="H17" s="7" t="inlineStr">
        <is>
          <t>No</t>
        </is>
      </c>
      <c r="I17" s="7" t="n"/>
      <c r="J17" s="9" t="n"/>
      <c r="K17" s="10">
        <f>IF(OR($B17="",$F17="",$G17="Proven",$G17="Accepted risk",$G17="Not needed"),"",IF($L$1&gt;$F17,$L$1-$F17,""))</f>
        <v/>
      </c>
      <c r="L17" s="11">
        <f>IF($B17="","",IF($G17="Proven","Proven",IF($G17="Accepted risk","Accepted risk",IF($G17="Not needed","Not needed",IF(AND($H17="Yes",$I17="Yes",N($K17)&gt;0),"LATE ON OUR SIDE - CRITICAL",IF(AND($H17="Yes",N($K17)&gt;0),"LATE - CRITICAL",IF(AND($H17="Yes",$G17="Claimed done"),"CRITICAL - CLAIMED, NOT PROVEN",IF($H17="Yes","Critical - not proven yet",IF(AND($I17="Yes",N($K17)&gt;0),"Late on our side",IF(N($K17)&gt;0,"Late",IF($G17="Claimed done","Claimed, not proven","Open")))))))))))</f>
        <v/>
      </c>
      <c r="M17" s="7" t="n"/>
    </row>
    <row r="18" ht="48" customHeight="1">
      <c r="A18" s="7" t="inlineStr">
        <is>
          <t>Technology</t>
        </is>
      </c>
      <c r="B18" s="7" t="inlineStr">
        <is>
          <t>Security review and approvals complete</t>
        </is>
      </c>
      <c r="C18" s="7" t="inlineStr">
        <is>
          <t>Security sign-off documented for the provider's access and locations</t>
        </is>
      </c>
      <c r="D18" s="7" t="n"/>
      <c r="E18" s="7" t="n"/>
      <c r="F18" s="8" t="n"/>
      <c r="G18" s="7" t="n"/>
      <c r="H18" s="7" t="inlineStr">
        <is>
          <t>Yes</t>
        </is>
      </c>
      <c r="I18" s="7" t="inlineStr">
        <is>
          <t>Yes</t>
        </is>
      </c>
      <c r="J18" s="9" t="n"/>
      <c r="K18" s="10">
        <f>IF(OR($B18="",$F18="",$G18="Proven",$G18="Accepted risk",$G18="Not needed"),"",IF($L$1&gt;$F18,$L$1-$F18,""))</f>
        <v/>
      </c>
      <c r="L18" s="11">
        <f>IF($B18="","",IF($G18="Proven","Proven",IF($G18="Accepted risk","Accepted risk",IF($G18="Not needed","Not needed",IF(AND($H18="Yes",$I18="Yes",N($K18)&gt;0),"LATE ON OUR SIDE - CRITICAL",IF(AND($H18="Yes",N($K18)&gt;0),"LATE - CRITICAL",IF(AND($H18="Yes",$G18="Claimed done"),"CRITICAL - CLAIMED, NOT PROVEN",IF($H18="Yes","Critical - not proven yet",IF(AND($I18="Yes",N($K18)&gt;0),"Late on our side",IF(N($K18)&gt;0,"Late",IF($G18="Claimed done","Claimed, not proven","Open")))))))))))</f>
        <v/>
      </c>
      <c r="M18" s="7" t="n"/>
    </row>
    <row r="19" ht="48" customHeight="1">
      <c r="A19" s="7" t="inlineStr">
        <is>
          <t>Technology</t>
        </is>
      </c>
      <c r="B19" s="7" t="inlineStr">
        <is>
          <t>Data and systems ready for go-live</t>
        </is>
      </c>
      <c r="C19" s="7" t="inlineStr">
        <is>
          <t>Migration or test environment rehearsal completed and results reviewed</t>
        </is>
      </c>
      <c r="D19" s="7" t="n"/>
      <c r="E19" s="7" t="n"/>
      <c r="F19" s="8" t="n"/>
      <c r="G19" s="7" t="n"/>
      <c r="H19" s="7" t="inlineStr">
        <is>
          <t>Yes</t>
        </is>
      </c>
      <c r="I19" s="7" t="inlineStr">
        <is>
          <t>Yes</t>
        </is>
      </c>
      <c r="J19" s="9" t="n"/>
      <c r="K19" s="10">
        <f>IF(OR($B19="",$F19="",$G19="Proven",$G19="Accepted risk",$G19="Not needed"),"",IF($L$1&gt;$F19,$L$1-$F19,""))</f>
        <v/>
      </c>
      <c r="L19" s="11">
        <f>IF($B19="","",IF($G19="Proven","Proven",IF($G19="Accepted risk","Accepted risk",IF($G19="Not needed","Not needed",IF(AND($H19="Yes",$I19="Yes",N($K19)&gt;0),"LATE ON OUR SIDE - CRITICAL",IF(AND($H19="Yes",N($K19)&gt;0),"LATE - CRITICAL",IF(AND($H19="Yes",$G19="Claimed done"),"CRITICAL - CLAIMED, NOT PROVEN",IF($H19="Yes","Critical - not proven yet",IF(AND($I19="Yes",N($K19)&gt;0),"Late on our side",IF(N($K19)&gt;0,"Late",IF($G19="Claimed done","Claimed, not proven","Open")))))))))))</f>
        <v/>
      </c>
      <c r="M19" s="7" t="n"/>
    </row>
    <row r="20" ht="48" customHeight="1">
      <c r="A20" s="7" t="inlineStr">
        <is>
          <t>Governance</t>
        </is>
      </c>
      <c r="B20" s="7" t="inlineStr">
        <is>
          <t>War room and meeting schedule set through hypercare</t>
        </is>
      </c>
      <c r="C20" s="7" t="inlineStr">
        <is>
          <t>Recurring sessions on calendars with named attendees</t>
        </is>
      </c>
      <c r="D20" s="7" t="n"/>
      <c r="E20" s="7" t="n"/>
      <c r="F20" s="8" t="n"/>
      <c r="G20" s="7" t="n"/>
      <c r="H20" s="7" t="inlineStr">
        <is>
          <t>No</t>
        </is>
      </c>
      <c r="I20" s="7" t="n"/>
      <c r="J20" s="9" t="n"/>
      <c r="K20" s="10">
        <f>IF(OR($B20="",$F20="",$G20="Proven",$G20="Accepted risk",$G20="Not needed"),"",IF($L$1&gt;$F20,$L$1-$F20,""))</f>
        <v/>
      </c>
      <c r="L20" s="11">
        <f>IF($B20="","",IF($G20="Proven","Proven",IF($G20="Accepted risk","Accepted risk",IF($G20="Not needed","Not needed",IF(AND($H20="Yes",$I20="Yes",N($K20)&gt;0),"LATE ON OUR SIDE - CRITICAL",IF(AND($H20="Yes",N($K20)&gt;0),"LATE - CRITICAL",IF(AND($H20="Yes",$G20="Claimed done"),"CRITICAL - CLAIMED, NOT PROVEN",IF($H20="Yes","Critical - not proven yet",IF(AND($I20="Yes",N($K20)&gt;0),"Late on our side",IF(N($K20)&gt;0,"Late",IF($G20="Claimed done","Claimed, not proven","Open")))))))))))</f>
        <v/>
      </c>
      <c r="M20" s="7" t="n"/>
    </row>
    <row r="21" ht="48" customHeight="1">
      <c r="A21" s="7" t="inlineStr">
        <is>
          <t>Governance</t>
        </is>
      </c>
      <c r="B21" s="7" t="inlineStr">
        <is>
          <t>Escalation path with named decision makers on both sides</t>
        </is>
      </c>
      <c r="C21" s="7" t="inlineStr">
        <is>
          <t>Written path with names and response times</t>
        </is>
      </c>
      <c r="D21" s="7" t="n"/>
      <c r="E21" s="7" t="n"/>
      <c r="F21" s="8" t="n"/>
      <c r="G21" s="7" t="n"/>
      <c r="H21" s="7" t="inlineStr">
        <is>
          <t>Yes</t>
        </is>
      </c>
      <c r="I21" s="7" t="n"/>
      <c r="J21" s="9" t="n"/>
      <c r="K21" s="10">
        <f>IF(OR($B21="",$F21="",$G21="Proven",$G21="Accepted risk",$G21="Not needed"),"",IF($L$1&gt;$F21,$L$1-$F21,""))</f>
        <v/>
      </c>
      <c r="L21" s="11">
        <f>IF($B21="","",IF($G21="Proven","Proven",IF($G21="Accepted risk","Accepted risk",IF($G21="Not needed","Not needed",IF(AND($H21="Yes",$I21="Yes",N($K21)&gt;0),"LATE ON OUR SIDE - CRITICAL",IF(AND($H21="Yes",N($K21)&gt;0),"LATE - CRITICAL",IF(AND($H21="Yes",$G21="Claimed done"),"CRITICAL - CLAIMED, NOT PROVEN",IF($H21="Yes","Critical - not proven yet",IF(AND($I21="Yes",N($K21)&gt;0),"Late on our side",IF(N($K21)&gt;0,"Late",IF($G21="Claimed done","Claimed, not proven","Open")))))))))))</f>
        <v/>
      </c>
      <c r="M21" s="7" t="n"/>
    </row>
    <row r="22" ht="48" customHeight="1">
      <c r="A22" s="7" t="inlineStr">
        <is>
          <t>Governance</t>
        </is>
      </c>
      <c r="B22" s="7" t="inlineStr">
        <is>
          <t>Weekly review of what our side owes the transition</t>
        </is>
      </c>
      <c r="C22" s="7" t="inlineStr">
        <is>
          <t>Our open items in this tracker reviewed every week, with dates and go-live impact</t>
        </is>
      </c>
      <c r="D22" s="7" t="n"/>
      <c r="E22" s="7" t="n"/>
      <c r="F22" s="8" t="n"/>
      <c r="G22" s="7" t="n"/>
      <c r="H22" s="7" t="inlineStr">
        <is>
          <t>No</t>
        </is>
      </c>
      <c r="I22" s="7" t="inlineStr">
        <is>
          <t>Yes</t>
        </is>
      </c>
      <c r="J22" s="9" t="n"/>
      <c r="K22" s="10">
        <f>IF(OR($B22="",$F22="",$G22="Proven",$G22="Accepted risk",$G22="Not needed"),"",IF($L$1&gt;$F22,$L$1-$F22,""))</f>
        <v/>
      </c>
      <c r="L22" s="11">
        <f>IF($B22="","",IF($G22="Proven","Proven",IF($G22="Accepted risk","Accepted risk",IF($G22="Not needed","Not needed",IF(AND($H22="Yes",$I22="Yes",N($K22)&gt;0),"LATE ON OUR SIDE - CRITICAL",IF(AND($H22="Yes",N($K22)&gt;0),"LATE - CRITICAL",IF(AND($H22="Yes",$G22="Claimed done"),"CRITICAL - CLAIMED, NOT PROVEN",IF($H22="Yes","Critical - not proven yet",IF(AND($I22="Yes",N($K22)&gt;0),"Late on our side",IF(N($K22)&gt;0,"Late",IF($G22="Claimed done","Claimed, not proven","Open")))))))))))</f>
        <v/>
      </c>
      <c r="M22" s="7" t="n"/>
    </row>
    <row r="23" ht="48" customHeight="1">
      <c r="A23" s="7" t="inlineStr">
        <is>
          <t>Governance</t>
        </is>
      </c>
      <c r="B23" s="7" t="inlineStr">
        <is>
          <t>Go/no-go criteria agreed, with who decides</t>
        </is>
      </c>
      <c r="C23" s="7" t="inlineStr">
        <is>
          <t>Written criteria and decision makers, agreed before the date gets close</t>
        </is>
      </c>
      <c r="D23" s="7" t="n"/>
      <c r="E23" s="7" t="n"/>
      <c r="F23" s="8" t="n"/>
      <c r="G23" s="7" t="n"/>
      <c r="H23" s="7" t="inlineStr">
        <is>
          <t>Yes</t>
        </is>
      </c>
      <c r="I23" s="7" t="inlineStr">
        <is>
          <t>Yes</t>
        </is>
      </c>
      <c r="J23" s="9" t="n"/>
      <c r="K23" s="10">
        <f>IF(OR($B23="",$F23="",$G23="Proven",$G23="Accepted risk",$G23="Not needed"),"",IF($L$1&gt;$F23,$L$1-$F23,""))</f>
        <v/>
      </c>
      <c r="L23" s="11">
        <f>IF($B23="","",IF($G23="Proven","Proven",IF($G23="Accepted risk","Accepted risk",IF($G23="Not needed","Not needed",IF(AND($H23="Yes",$I23="Yes",N($K23)&gt;0),"LATE ON OUR SIDE - CRITICAL",IF(AND($H23="Yes",N($K23)&gt;0),"LATE - CRITICAL",IF(AND($H23="Yes",$G23="Claimed done"),"CRITICAL - CLAIMED, NOT PROVEN",IF($H23="Yes","Critical - not proven yet",IF(AND($I23="Yes",N($K23)&gt;0),"Late on our side",IF(N($K23)&gt;0,"Late",IF($G23="Claimed done","Claimed, not proven","Open")))))))))))</f>
        <v/>
      </c>
      <c r="M23" s="7" t="n"/>
    </row>
    <row r="24" ht="48" customHeight="1">
      <c r="A24" s="7" t="inlineStr">
        <is>
          <t>Governance</t>
        </is>
      </c>
      <c r="B24" s="7" t="inlineStr">
        <is>
          <t>Fallback plan written, with people still available to run it</t>
        </is>
      </c>
      <c r="C24" s="7" t="inlineStr">
        <is>
          <t>Named fallback steps and owners who have not been reassigned</t>
        </is>
      </c>
      <c r="D24" s="7" t="n"/>
      <c r="E24" s="7" t="n"/>
      <c r="F24" s="8" t="n"/>
      <c r="G24" s="7" t="n"/>
      <c r="H24" s="7" t="inlineStr">
        <is>
          <t>Yes</t>
        </is>
      </c>
      <c r="I24" s="7" t="n"/>
      <c r="J24" s="9" t="n"/>
      <c r="K24" s="10">
        <f>IF(OR($B24="",$F24="",$G24="Proven",$G24="Accepted risk",$G24="Not needed"),"",IF($L$1&gt;$F24,$L$1-$F24,""))</f>
        <v/>
      </c>
      <c r="L24" s="11">
        <f>IF($B24="","",IF($G24="Proven","Proven",IF($G24="Accepted risk","Accepted risk",IF($G24="Not needed","Not needed",IF(AND($H24="Yes",$I24="Yes",N($K24)&gt;0),"LATE ON OUR SIDE - CRITICAL",IF(AND($H24="Yes",N($K24)&gt;0),"LATE - CRITICAL",IF(AND($H24="Yes",$G24="Claimed done"),"CRITICAL - CLAIMED, NOT PROVEN",IF($H24="Yes","Critical - not proven yet",IF(AND($I24="Yes",N($K24)&gt;0),"Late on our side",IF(N($K24)&gt;0,"Late",IF($G24="Claimed done","Claimed, not proven","Open")))))))))))</f>
        <v/>
      </c>
      <c r="M24" s="7" t="n"/>
    </row>
    <row r="25" ht="48" customHeight="1">
      <c r="A25" s="7" t="inlineStr">
        <is>
          <t>Governance</t>
        </is>
      </c>
      <c r="B25" s="7" t="inlineStr">
        <is>
          <t>Parallel run completed, if the work needs one</t>
        </is>
      </c>
      <c r="C25" s="7" t="inlineStr">
        <is>
          <t>Both teams ran the same work and the results were compared</t>
        </is>
      </c>
      <c r="D25" s="7" t="n"/>
      <c r="E25" s="7" t="n"/>
      <c r="F25" s="8" t="n"/>
      <c r="G25" s="7" t="n"/>
      <c r="H25" s="7" t="inlineStr">
        <is>
          <t>No</t>
        </is>
      </c>
      <c r="I25" s="7" t="n"/>
      <c r="J25" s="9" t="n"/>
      <c r="K25" s="10">
        <f>IF(OR($B25="",$F25="",$G25="Proven",$G25="Accepted risk",$G25="Not needed"),"",IF($L$1&gt;$F25,$L$1-$F25,""))</f>
        <v/>
      </c>
      <c r="L25" s="11">
        <f>IF($B25="","",IF($G25="Proven","Proven",IF($G25="Accepted risk","Accepted risk",IF($G25="Not needed","Not needed",IF(AND($H25="Yes",$I25="Yes",N($K25)&gt;0),"LATE ON OUR SIDE - CRITICAL",IF(AND($H25="Yes",N($K25)&gt;0),"LATE - CRITICAL",IF(AND($H25="Yes",$G25="Claimed done"),"CRITICAL - CLAIMED, NOT PROVEN",IF($H25="Yes","Critical - not proven yet",IF(AND($I25="Yes",N($K25)&gt;0),"Late on our side",IF(N($K25)&gt;0,"Late",IF($G25="Claimed done","Claimed, not proven","Open")))))))))))</f>
        <v/>
      </c>
      <c r="M25" s="7" t="n"/>
    </row>
    <row r="26" ht="48" customHeight="1">
      <c r="A26" s="7" t="inlineStr">
        <is>
          <t>Governance</t>
        </is>
      </c>
      <c r="B26" s="7" t="inlineStr">
        <is>
          <t>Hypercare exit criteria agreed</t>
        </is>
      </c>
      <c r="C26" s="7" t="inlineStr">
        <is>
          <t>Written criteria for ending the extra support after go-live</t>
        </is>
      </c>
      <c r="D26" s="7" t="n"/>
      <c r="E26" s="7" t="n"/>
      <c r="F26" s="8" t="n"/>
      <c r="G26" s="7" t="n"/>
      <c r="H26" s="7" t="inlineStr">
        <is>
          <t>No</t>
        </is>
      </c>
      <c r="I26" s="7" t="n"/>
      <c r="J26" s="9" t="n"/>
      <c r="K26" s="10">
        <f>IF(OR($B26="",$F26="",$G26="Proven",$G26="Accepted risk",$G26="Not needed"),"",IF($L$1&gt;$F26,$L$1-$F26,""))</f>
        <v/>
      </c>
      <c r="L26" s="11">
        <f>IF($B26="","",IF($G26="Proven","Proven",IF($G26="Accepted risk","Accepted risk",IF($G26="Not needed","Not needed",IF(AND($H26="Yes",$I26="Yes",N($K26)&gt;0),"LATE ON OUR SIDE - CRITICAL",IF(AND($H26="Yes",N($K26)&gt;0),"LATE - CRITICAL",IF(AND($H26="Yes",$G26="Claimed done"),"CRITICAL - CLAIMED, NOT PROVEN",IF($H26="Yes","Critical - not proven yet",IF(AND($I26="Yes",N($K26)&gt;0),"Late on our side",IF(N($K26)&gt;0,"Late",IF($G26="Claimed done","Claimed, not proven","Open")))))))))))</f>
        <v/>
      </c>
      <c r="M26" s="7" t="n"/>
    </row>
    <row r="27">
      <c r="A27" s="7" t="n"/>
      <c r="B27" s="7" t="n"/>
      <c r="C27" s="7" t="n"/>
      <c r="D27" s="7" t="n"/>
      <c r="E27" s="7" t="n"/>
      <c r="F27" s="8" t="n"/>
      <c r="G27" s="7" t="n"/>
      <c r="H27" s="7" t="n"/>
      <c r="I27" s="7" t="n"/>
      <c r="J27" s="9" t="n"/>
      <c r="K27" s="10">
        <f>IF(OR($B27="",$F27="",$G27="Proven",$G27="Accepted risk",$G27="Not needed"),"",IF($L$1&gt;$F27,$L$1-$F27,""))</f>
        <v/>
      </c>
      <c r="L27" s="11">
        <f>IF($B27="","",IF($G27="Proven","Proven",IF($G27="Accepted risk","Accepted risk",IF($G27="Not needed","Not needed",IF(AND($H27="Yes",$I27="Yes",N($K27)&gt;0),"LATE ON OUR SIDE - CRITICAL",IF(AND($H27="Yes",N($K27)&gt;0),"LATE - CRITICAL",IF(AND($H27="Yes",$G27="Claimed done"),"CRITICAL - CLAIMED, NOT PROVEN",IF($H27="Yes","Critical - not proven yet",IF(AND($I27="Yes",N($K27)&gt;0),"Late on our side",IF(N($K27)&gt;0,"Late",IF($G27="Claimed done","Claimed, not proven","Open")))))))))))</f>
        <v/>
      </c>
      <c r="M27" s="7" t="n"/>
    </row>
    <row r="28">
      <c r="A28" s="7" t="n"/>
      <c r="B28" s="7" t="n"/>
      <c r="C28" s="7" t="n"/>
      <c r="D28" s="7" t="n"/>
      <c r="E28" s="7" t="n"/>
      <c r="F28" s="8" t="n"/>
      <c r="G28" s="7" t="n"/>
      <c r="H28" s="7" t="n"/>
      <c r="I28" s="7" t="n"/>
      <c r="J28" s="9" t="n"/>
      <c r="K28" s="10">
        <f>IF(OR($B28="",$F28="",$G28="Proven",$G28="Accepted risk",$G28="Not needed"),"",IF($L$1&gt;$F28,$L$1-$F28,""))</f>
        <v/>
      </c>
      <c r="L28" s="11">
        <f>IF($B28="","",IF($G28="Proven","Proven",IF($G28="Accepted risk","Accepted risk",IF($G28="Not needed","Not needed",IF(AND($H28="Yes",$I28="Yes",N($K28)&gt;0),"LATE ON OUR SIDE - CRITICAL",IF(AND($H28="Yes",N($K28)&gt;0),"LATE - CRITICAL",IF(AND($H28="Yes",$G28="Claimed done"),"CRITICAL - CLAIMED, NOT PROVEN",IF($H28="Yes","Critical - not proven yet",IF(AND($I28="Yes",N($K28)&gt;0),"Late on our side",IF(N($K28)&gt;0,"Late",IF($G28="Claimed done","Claimed, not proven","Open")))))))))))</f>
        <v/>
      </c>
      <c r="M28" s="7" t="n"/>
    </row>
    <row r="29">
      <c r="A29" s="7" t="n"/>
      <c r="B29" s="7" t="n"/>
      <c r="C29" s="7" t="n"/>
      <c r="D29" s="7" t="n"/>
      <c r="E29" s="7" t="n"/>
      <c r="F29" s="8" t="n"/>
      <c r="G29" s="7" t="n"/>
      <c r="H29" s="7" t="n"/>
      <c r="I29" s="7" t="n"/>
      <c r="J29" s="9" t="n"/>
      <c r="K29" s="10">
        <f>IF(OR($B29="",$F29="",$G29="Proven",$G29="Accepted risk",$G29="Not needed"),"",IF($L$1&gt;$F29,$L$1-$F29,""))</f>
        <v/>
      </c>
      <c r="L29" s="11">
        <f>IF($B29="","",IF($G29="Proven","Proven",IF($G29="Accepted risk","Accepted risk",IF($G29="Not needed","Not needed",IF(AND($H29="Yes",$I29="Yes",N($K29)&gt;0),"LATE ON OUR SIDE - CRITICAL",IF(AND($H29="Yes",N($K29)&gt;0),"LATE - CRITICAL",IF(AND($H29="Yes",$G29="Claimed done"),"CRITICAL - CLAIMED, NOT PROVEN",IF($H29="Yes","Critical - not proven yet",IF(AND($I29="Yes",N($K29)&gt;0),"Late on our side",IF(N($K29)&gt;0,"Late",IF($G29="Claimed done","Claimed, not proven","Open")))))))))))</f>
        <v/>
      </c>
      <c r="M29" s="7" t="n"/>
    </row>
    <row r="30">
      <c r="A30" s="7" t="n"/>
      <c r="B30" s="7" t="n"/>
      <c r="C30" s="7" t="n"/>
      <c r="D30" s="7" t="n"/>
      <c r="E30" s="7" t="n"/>
      <c r="F30" s="8" t="n"/>
      <c r="G30" s="7" t="n"/>
      <c r="H30" s="7" t="n"/>
      <c r="I30" s="7" t="n"/>
      <c r="J30" s="9" t="n"/>
      <c r="K30" s="10">
        <f>IF(OR($B30="",$F30="",$G30="Proven",$G30="Accepted risk",$G30="Not needed"),"",IF($L$1&gt;$F30,$L$1-$F30,""))</f>
        <v/>
      </c>
      <c r="L30" s="11">
        <f>IF($B30="","",IF($G30="Proven","Proven",IF($G30="Accepted risk","Accepted risk",IF($G30="Not needed","Not needed",IF(AND($H30="Yes",$I30="Yes",N($K30)&gt;0),"LATE ON OUR SIDE - CRITICAL",IF(AND($H30="Yes",N($K30)&gt;0),"LATE - CRITICAL",IF(AND($H30="Yes",$G30="Claimed done"),"CRITICAL - CLAIMED, NOT PROVEN",IF($H30="Yes","Critical - not proven yet",IF(AND($I30="Yes",N($K30)&gt;0),"Late on our side",IF(N($K30)&gt;0,"Late",IF($G30="Claimed done","Claimed, not proven","Open")))))))))))</f>
        <v/>
      </c>
      <c r="M30" s="7" t="n"/>
    </row>
    <row r="31">
      <c r="A31" s="7" t="n"/>
      <c r="B31" s="7" t="n"/>
      <c r="C31" s="7" t="n"/>
      <c r="D31" s="7" t="n"/>
      <c r="E31" s="7" t="n"/>
      <c r="F31" s="8" t="n"/>
      <c r="G31" s="7" t="n"/>
      <c r="H31" s="7" t="n"/>
      <c r="I31" s="7" t="n"/>
      <c r="J31" s="9" t="n"/>
      <c r="K31" s="10">
        <f>IF(OR($B31="",$F31="",$G31="Proven",$G31="Accepted risk",$G31="Not needed"),"",IF($L$1&gt;$F31,$L$1-$F31,""))</f>
        <v/>
      </c>
      <c r="L31" s="11">
        <f>IF($B31="","",IF($G31="Proven","Proven",IF($G31="Accepted risk","Accepted risk",IF($G31="Not needed","Not needed",IF(AND($H31="Yes",$I31="Yes",N($K31)&gt;0),"LATE ON OUR SIDE - CRITICAL",IF(AND($H31="Yes",N($K31)&gt;0),"LATE - CRITICAL",IF(AND($H31="Yes",$G31="Claimed done"),"CRITICAL - CLAIMED, NOT PROVEN",IF($H31="Yes","Critical - not proven yet",IF(AND($I31="Yes",N($K31)&gt;0),"Late on our side",IF(N($K31)&gt;0,"Late",IF($G31="Claimed done","Claimed, not proven","Open")))))))))))</f>
        <v/>
      </c>
      <c r="M31" s="7" t="n"/>
    </row>
    <row r="32">
      <c r="A32" s="7" t="n"/>
      <c r="B32" s="7" t="n"/>
      <c r="C32" s="7" t="n"/>
      <c r="D32" s="7" t="n"/>
      <c r="E32" s="7" t="n"/>
      <c r="F32" s="8" t="n"/>
      <c r="G32" s="7" t="n"/>
      <c r="H32" s="7" t="n"/>
      <c r="I32" s="7" t="n"/>
      <c r="J32" s="9" t="n"/>
      <c r="K32" s="10">
        <f>IF(OR($B32="",$F32="",$G32="Proven",$G32="Accepted risk",$G32="Not needed"),"",IF($L$1&gt;$F32,$L$1-$F32,""))</f>
        <v/>
      </c>
      <c r="L32" s="11">
        <f>IF($B32="","",IF($G32="Proven","Proven",IF($G32="Accepted risk","Accepted risk",IF($G32="Not needed","Not needed",IF(AND($H32="Yes",$I32="Yes",N($K32)&gt;0),"LATE ON OUR SIDE - CRITICAL",IF(AND($H32="Yes",N($K32)&gt;0),"LATE - CRITICAL",IF(AND($H32="Yes",$G32="Claimed done"),"CRITICAL - CLAIMED, NOT PROVEN",IF($H32="Yes","Critical - not proven yet",IF(AND($I32="Yes",N($K32)&gt;0),"Late on our side",IF(N($K32)&gt;0,"Late",IF($G32="Claimed done","Claimed, not proven","Open")))))))))))</f>
        <v/>
      </c>
      <c r="M32" s="7" t="n"/>
    </row>
    <row r="33">
      <c r="A33" s="7" t="n"/>
      <c r="B33" s="7" t="n"/>
      <c r="C33" s="7" t="n"/>
      <c r="D33" s="7" t="n"/>
      <c r="E33" s="7" t="n"/>
      <c r="F33" s="8" t="n"/>
      <c r="G33" s="7" t="n"/>
      <c r="H33" s="7" t="n"/>
      <c r="I33" s="7" t="n"/>
      <c r="J33" s="9" t="n"/>
      <c r="K33" s="10">
        <f>IF(OR($B33="",$F33="",$G33="Proven",$G33="Accepted risk",$G33="Not needed"),"",IF($L$1&gt;$F33,$L$1-$F33,""))</f>
        <v/>
      </c>
      <c r="L33" s="11">
        <f>IF($B33="","",IF($G33="Proven","Proven",IF($G33="Accepted risk","Accepted risk",IF($G33="Not needed","Not needed",IF(AND($H33="Yes",$I33="Yes",N($K33)&gt;0),"LATE ON OUR SIDE - CRITICAL",IF(AND($H33="Yes",N($K33)&gt;0),"LATE - CRITICAL",IF(AND($H33="Yes",$G33="Claimed done"),"CRITICAL - CLAIMED, NOT PROVEN",IF($H33="Yes","Critical - not proven yet",IF(AND($I33="Yes",N($K33)&gt;0),"Late on our side",IF(N($K33)&gt;0,"Late",IF($G33="Claimed done","Claimed, not proven","Open")))))))))))</f>
        <v/>
      </c>
      <c r="M33" s="7" t="n"/>
    </row>
    <row r="34">
      <c r="A34" s="7" t="n"/>
      <c r="B34" s="7" t="n"/>
      <c r="C34" s="7" t="n"/>
      <c r="D34" s="7" t="n"/>
      <c r="E34" s="7" t="n"/>
      <c r="F34" s="8" t="n"/>
      <c r="G34" s="7" t="n"/>
      <c r="H34" s="7" t="n"/>
      <c r="I34" s="7" t="n"/>
      <c r="J34" s="9" t="n"/>
      <c r="K34" s="10">
        <f>IF(OR($B34="",$F34="",$G34="Proven",$G34="Accepted risk",$G34="Not needed"),"",IF($L$1&gt;$F34,$L$1-$F34,""))</f>
        <v/>
      </c>
      <c r="L34" s="11">
        <f>IF($B34="","",IF($G34="Proven","Proven",IF($G34="Accepted risk","Accepted risk",IF($G34="Not needed","Not needed",IF(AND($H34="Yes",$I34="Yes",N($K34)&gt;0),"LATE ON OUR SIDE - CRITICAL",IF(AND($H34="Yes",N($K34)&gt;0),"LATE - CRITICAL",IF(AND($H34="Yes",$G34="Claimed done"),"CRITICAL - CLAIMED, NOT PROVEN",IF($H34="Yes","Critical - not proven yet",IF(AND($I34="Yes",N($K34)&gt;0),"Late on our side",IF(N($K34)&gt;0,"Late",IF($G34="Claimed done","Claimed, not proven","Open")))))))))))</f>
        <v/>
      </c>
      <c r="M34" s="7" t="n"/>
    </row>
    <row r="35">
      <c r="A35" s="7" t="n"/>
      <c r="B35" s="7" t="n"/>
      <c r="C35" s="7" t="n"/>
      <c r="D35" s="7" t="n"/>
      <c r="E35" s="7" t="n"/>
      <c r="F35" s="8" t="n"/>
      <c r="G35" s="7" t="n"/>
      <c r="H35" s="7" t="n"/>
      <c r="I35" s="7" t="n"/>
      <c r="J35" s="9" t="n"/>
      <c r="K35" s="10">
        <f>IF(OR($B35="",$F35="",$G35="Proven",$G35="Accepted risk",$G35="Not needed"),"",IF($L$1&gt;$F35,$L$1-$F35,""))</f>
        <v/>
      </c>
      <c r="L35" s="11">
        <f>IF($B35="","",IF($G35="Proven","Proven",IF($G35="Accepted risk","Accepted risk",IF($G35="Not needed","Not needed",IF(AND($H35="Yes",$I35="Yes",N($K35)&gt;0),"LATE ON OUR SIDE - CRITICAL",IF(AND($H35="Yes",N($K35)&gt;0),"LATE - CRITICAL",IF(AND($H35="Yes",$G35="Claimed done"),"CRITICAL - CLAIMED, NOT PROVEN",IF($H35="Yes","Critical - not proven yet",IF(AND($I35="Yes",N($K35)&gt;0),"Late on our side",IF(N($K35)&gt;0,"Late",IF($G35="Claimed done","Claimed, not proven","Open")))))))))))</f>
        <v/>
      </c>
      <c r="M35" s="7" t="n"/>
    </row>
    <row r="36">
      <c r="A36" s="7" t="n"/>
      <c r="B36" s="7" t="n"/>
      <c r="C36" s="7" t="n"/>
      <c r="D36" s="7" t="n"/>
      <c r="E36" s="7" t="n"/>
      <c r="F36" s="8" t="n"/>
      <c r="G36" s="7" t="n"/>
      <c r="H36" s="7" t="n"/>
      <c r="I36" s="7" t="n"/>
      <c r="J36" s="9" t="n"/>
      <c r="K36" s="10">
        <f>IF(OR($B36="",$F36="",$G36="Proven",$G36="Accepted risk",$G36="Not needed"),"",IF($L$1&gt;$F36,$L$1-$F36,""))</f>
        <v/>
      </c>
      <c r="L36" s="11">
        <f>IF($B36="","",IF($G36="Proven","Proven",IF($G36="Accepted risk","Accepted risk",IF($G36="Not needed","Not needed",IF(AND($H36="Yes",$I36="Yes",N($K36)&gt;0),"LATE ON OUR SIDE - CRITICAL",IF(AND($H36="Yes",N($K36)&gt;0),"LATE - CRITICAL",IF(AND($H36="Yes",$G36="Claimed done"),"CRITICAL - CLAIMED, NOT PROVEN",IF($H36="Yes","Critical - not proven yet",IF(AND($I36="Yes",N($K36)&gt;0),"Late on our side",IF(N($K36)&gt;0,"Late",IF($G36="Claimed done","Claimed, not proven","Open")))))))))))</f>
        <v/>
      </c>
      <c r="M36" s="7" t="n"/>
    </row>
    <row r="37">
      <c r="A37" s="7" t="n"/>
      <c r="B37" s="7" t="n"/>
      <c r="C37" s="7" t="n"/>
      <c r="D37" s="7" t="n"/>
      <c r="E37" s="7" t="n"/>
      <c r="F37" s="8" t="n"/>
      <c r="G37" s="7" t="n"/>
      <c r="H37" s="7" t="n"/>
      <c r="I37" s="7" t="n"/>
      <c r="J37" s="9" t="n"/>
      <c r="K37" s="10">
        <f>IF(OR($B37="",$F37="",$G37="Proven",$G37="Accepted risk",$G37="Not needed"),"",IF($L$1&gt;$F37,$L$1-$F37,""))</f>
        <v/>
      </c>
      <c r="L37" s="11">
        <f>IF($B37="","",IF($G37="Proven","Proven",IF($G37="Accepted risk","Accepted risk",IF($G37="Not needed","Not needed",IF(AND($H37="Yes",$I37="Yes",N($K37)&gt;0),"LATE ON OUR SIDE - CRITICAL",IF(AND($H37="Yes",N($K37)&gt;0),"LATE - CRITICAL",IF(AND($H37="Yes",$G37="Claimed done"),"CRITICAL - CLAIMED, NOT PROVEN",IF($H37="Yes","Critical - not proven yet",IF(AND($I37="Yes",N($K37)&gt;0),"Late on our side",IF(N($K37)&gt;0,"Late",IF($G37="Claimed done","Claimed, not proven","Open")))))))))))</f>
        <v/>
      </c>
      <c r="M37" s="7" t="n"/>
    </row>
    <row r="38">
      <c r="A38" s="7" t="n"/>
      <c r="B38" s="7" t="n"/>
      <c r="C38" s="7" t="n"/>
      <c r="D38" s="7" t="n"/>
      <c r="E38" s="7" t="n"/>
      <c r="F38" s="8" t="n"/>
      <c r="G38" s="7" t="n"/>
      <c r="H38" s="7" t="n"/>
      <c r="I38" s="7" t="n"/>
      <c r="J38" s="9" t="n"/>
      <c r="K38" s="10">
        <f>IF(OR($B38="",$F38="",$G38="Proven",$G38="Accepted risk",$G38="Not needed"),"",IF($L$1&gt;$F38,$L$1-$F38,""))</f>
        <v/>
      </c>
      <c r="L38" s="11">
        <f>IF($B38="","",IF($G38="Proven","Proven",IF($G38="Accepted risk","Accepted risk",IF($G38="Not needed","Not needed",IF(AND($H38="Yes",$I38="Yes",N($K38)&gt;0),"LATE ON OUR SIDE - CRITICAL",IF(AND($H38="Yes",N($K38)&gt;0),"LATE - CRITICAL",IF(AND($H38="Yes",$G38="Claimed done"),"CRITICAL - CLAIMED, NOT PROVEN",IF($H38="Yes","Critical - not proven yet",IF(AND($I38="Yes",N($K38)&gt;0),"Late on our side",IF(N($K38)&gt;0,"Late",IF($G38="Claimed done","Claimed, not proven","Open")))))))))))</f>
        <v/>
      </c>
      <c r="M38" s="7" t="n"/>
    </row>
    <row r="39">
      <c r="A39" s="7" t="n"/>
      <c r="B39" s="7" t="n"/>
      <c r="C39" s="7" t="n"/>
      <c r="D39" s="7" t="n"/>
      <c r="E39" s="7" t="n"/>
      <c r="F39" s="8" t="n"/>
      <c r="G39" s="7" t="n"/>
      <c r="H39" s="7" t="n"/>
      <c r="I39" s="7" t="n"/>
      <c r="J39" s="9" t="n"/>
      <c r="K39" s="10">
        <f>IF(OR($B39="",$F39="",$G39="Proven",$G39="Accepted risk",$G39="Not needed"),"",IF($L$1&gt;$F39,$L$1-$F39,""))</f>
        <v/>
      </c>
      <c r="L39" s="11">
        <f>IF($B39="","",IF($G39="Proven","Proven",IF($G39="Accepted risk","Accepted risk",IF($G39="Not needed","Not needed",IF(AND($H39="Yes",$I39="Yes",N($K39)&gt;0),"LATE ON OUR SIDE - CRITICAL",IF(AND($H39="Yes",N($K39)&gt;0),"LATE - CRITICAL",IF(AND($H39="Yes",$G39="Claimed done"),"CRITICAL - CLAIMED, NOT PROVEN",IF($H39="Yes","Critical - not proven yet",IF(AND($I39="Yes",N($K39)&gt;0),"Late on our side",IF(N($K39)&gt;0,"Late",IF($G39="Claimed done","Claimed, not proven","Open")))))))))))</f>
        <v/>
      </c>
      <c r="M39" s="7" t="n"/>
    </row>
    <row r="40">
      <c r="A40" s="7" t="n"/>
      <c r="B40" s="7" t="n"/>
      <c r="C40" s="7" t="n"/>
      <c r="D40" s="7" t="n"/>
      <c r="E40" s="7" t="n"/>
      <c r="F40" s="8" t="n"/>
      <c r="G40" s="7" t="n"/>
      <c r="H40" s="7" t="n"/>
      <c r="I40" s="7" t="n"/>
      <c r="J40" s="9" t="n"/>
      <c r="K40" s="10">
        <f>IF(OR($B40="",$F40="",$G40="Proven",$G40="Accepted risk",$G40="Not needed"),"",IF($L$1&gt;$F40,$L$1-$F40,""))</f>
        <v/>
      </c>
      <c r="L40" s="11">
        <f>IF($B40="","",IF($G40="Proven","Proven",IF($G40="Accepted risk","Accepted risk",IF($G40="Not needed","Not needed",IF(AND($H40="Yes",$I40="Yes",N($K40)&gt;0),"LATE ON OUR SIDE - CRITICAL",IF(AND($H40="Yes",N($K40)&gt;0),"LATE - CRITICAL",IF(AND($H40="Yes",$G40="Claimed done"),"CRITICAL - CLAIMED, NOT PROVEN",IF($H40="Yes","Critical - not proven yet",IF(AND($I40="Yes",N($K40)&gt;0),"Late on our side",IF(N($K40)&gt;0,"Late",IF($G40="Claimed done","Claimed, not proven","Open")))))))))))</f>
        <v/>
      </c>
      <c r="M40" s="7" t="n"/>
    </row>
    <row r="41">
      <c r="A41" s="7" t="n"/>
      <c r="B41" s="7" t="n"/>
      <c r="C41" s="7" t="n"/>
      <c r="D41" s="7" t="n"/>
      <c r="E41" s="7" t="n"/>
      <c r="F41" s="8" t="n"/>
      <c r="G41" s="7" t="n"/>
      <c r="H41" s="7" t="n"/>
      <c r="I41" s="7" t="n"/>
      <c r="J41" s="9" t="n"/>
      <c r="K41" s="10">
        <f>IF(OR($B41="",$F41="",$G41="Proven",$G41="Accepted risk",$G41="Not needed"),"",IF($L$1&gt;$F41,$L$1-$F41,""))</f>
        <v/>
      </c>
      <c r="L41" s="11">
        <f>IF($B41="","",IF($G41="Proven","Proven",IF($G41="Accepted risk","Accepted risk",IF($G41="Not needed","Not needed",IF(AND($H41="Yes",$I41="Yes",N($K41)&gt;0),"LATE ON OUR SIDE - CRITICAL",IF(AND($H41="Yes",N($K41)&gt;0),"LATE - CRITICAL",IF(AND($H41="Yes",$G41="Claimed done"),"CRITICAL - CLAIMED, NOT PROVEN",IF($H41="Yes","Critical - not proven yet",IF(AND($I41="Yes",N($K41)&gt;0),"Late on our side",IF(N($K41)&gt;0,"Late",IF($G41="Claimed done","Claimed, not proven","Open")))))))))))</f>
        <v/>
      </c>
      <c r="M41" s="7" t="n"/>
    </row>
    <row r="42">
      <c r="A42" s="7" t="n"/>
      <c r="B42" s="7" t="n"/>
      <c r="C42" s="7" t="n"/>
      <c r="D42" s="7" t="n"/>
      <c r="E42" s="7" t="n"/>
      <c r="F42" s="8" t="n"/>
      <c r="G42" s="7" t="n"/>
      <c r="H42" s="7" t="n"/>
      <c r="I42" s="7" t="n"/>
      <c r="J42" s="9" t="n"/>
      <c r="K42" s="10">
        <f>IF(OR($B42="",$F42="",$G42="Proven",$G42="Accepted risk",$G42="Not needed"),"",IF($L$1&gt;$F42,$L$1-$F42,""))</f>
        <v/>
      </c>
      <c r="L42" s="11">
        <f>IF($B42="","",IF($G42="Proven","Proven",IF($G42="Accepted risk","Accepted risk",IF($G42="Not needed","Not needed",IF(AND($H42="Yes",$I42="Yes",N($K42)&gt;0),"LATE ON OUR SIDE - CRITICAL",IF(AND($H42="Yes",N($K42)&gt;0),"LATE - CRITICAL",IF(AND($H42="Yes",$G42="Claimed done"),"CRITICAL - CLAIMED, NOT PROVEN",IF($H42="Yes","Critical - not proven yet",IF(AND($I42="Yes",N($K42)&gt;0),"Late on our side",IF(N($K42)&gt;0,"Late",IF($G42="Claimed done","Claimed, not proven","Open")))))))))))</f>
        <v/>
      </c>
      <c r="M42" s="7" t="n"/>
    </row>
    <row r="43">
      <c r="A43" s="7" t="n"/>
      <c r="B43" s="7" t="n"/>
      <c r="C43" s="7" t="n"/>
      <c r="D43" s="7" t="n"/>
      <c r="E43" s="7" t="n"/>
      <c r="F43" s="8" t="n"/>
      <c r="G43" s="7" t="n"/>
      <c r="H43" s="7" t="n"/>
      <c r="I43" s="7" t="n"/>
      <c r="J43" s="9" t="n"/>
      <c r="K43" s="10">
        <f>IF(OR($B43="",$F43="",$G43="Proven",$G43="Accepted risk",$G43="Not needed"),"",IF($L$1&gt;$F43,$L$1-$F43,""))</f>
        <v/>
      </c>
      <c r="L43" s="11">
        <f>IF($B43="","",IF($G43="Proven","Proven",IF($G43="Accepted risk","Accepted risk",IF($G43="Not needed","Not needed",IF(AND($H43="Yes",$I43="Yes",N($K43)&gt;0),"LATE ON OUR SIDE - CRITICAL",IF(AND($H43="Yes",N($K43)&gt;0),"LATE - CRITICAL",IF(AND($H43="Yes",$G43="Claimed done"),"CRITICAL - CLAIMED, NOT PROVEN",IF($H43="Yes","Critical - not proven yet",IF(AND($I43="Yes",N($K43)&gt;0),"Late on our side",IF(N($K43)&gt;0,"Late",IF($G43="Claimed done","Claimed, not proven","Open")))))))))))</f>
        <v/>
      </c>
      <c r="M43" s="7" t="n"/>
    </row>
    <row r="44">
      <c r="A44" s="7" t="n"/>
      <c r="B44" s="7" t="n"/>
      <c r="C44" s="7" t="n"/>
      <c r="D44" s="7" t="n"/>
      <c r="E44" s="7" t="n"/>
      <c r="F44" s="8" t="n"/>
      <c r="G44" s="7" t="n"/>
      <c r="H44" s="7" t="n"/>
      <c r="I44" s="7" t="n"/>
      <c r="J44" s="9" t="n"/>
      <c r="K44" s="10">
        <f>IF(OR($B44="",$F44="",$G44="Proven",$G44="Accepted risk",$G44="Not needed"),"",IF($L$1&gt;$F44,$L$1-$F44,""))</f>
        <v/>
      </c>
      <c r="L44" s="11">
        <f>IF($B44="","",IF($G44="Proven","Proven",IF($G44="Accepted risk","Accepted risk",IF($G44="Not needed","Not needed",IF(AND($H44="Yes",$I44="Yes",N($K44)&gt;0),"LATE ON OUR SIDE - CRITICAL",IF(AND($H44="Yes",N($K44)&gt;0),"LATE - CRITICAL",IF(AND($H44="Yes",$G44="Claimed done"),"CRITICAL - CLAIMED, NOT PROVEN",IF($H44="Yes","Critical - not proven yet",IF(AND($I44="Yes",N($K44)&gt;0),"Late on our side",IF(N($K44)&gt;0,"Late",IF($G44="Claimed done","Claimed, not proven","Open")))))))))))</f>
        <v/>
      </c>
      <c r="M44" s="7" t="n"/>
    </row>
    <row r="45">
      <c r="A45" s="7" t="n"/>
      <c r="B45" s="7" t="n"/>
      <c r="C45" s="7" t="n"/>
      <c r="D45" s="7" t="n"/>
      <c r="E45" s="7" t="n"/>
      <c r="F45" s="8" t="n"/>
      <c r="G45" s="7" t="n"/>
      <c r="H45" s="7" t="n"/>
      <c r="I45" s="7" t="n"/>
      <c r="J45" s="9" t="n"/>
      <c r="K45" s="10">
        <f>IF(OR($B45="",$F45="",$G45="Proven",$G45="Accepted risk",$G45="Not needed"),"",IF($L$1&gt;$F45,$L$1-$F45,""))</f>
        <v/>
      </c>
      <c r="L45" s="11">
        <f>IF($B45="","",IF($G45="Proven","Proven",IF($G45="Accepted risk","Accepted risk",IF($G45="Not needed","Not needed",IF(AND($H45="Yes",$I45="Yes",N($K45)&gt;0),"LATE ON OUR SIDE - CRITICAL",IF(AND($H45="Yes",N($K45)&gt;0),"LATE - CRITICAL",IF(AND($H45="Yes",$G45="Claimed done"),"CRITICAL - CLAIMED, NOT PROVEN",IF($H45="Yes","Critical - not proven yet",IF(AND($I45="Yes",N($K45)&gt;0),"Late on our side",IF(N($K45)&gt;0,"Late",IF($G45="Claimed done","Claimed, not proven","Open")))))))))))</f>
        <v/>
      </c>
      <c r="M45" s="7" t="n"/>
    </row>
    <row r="46">
      <c r="A46" s="7" t="n"/>
      <c r="B46" s="7" t="n"/>
      <c r="C46" s="7" t="n"/>
      <c r="D46" s="7" t="n"/>
      <c r="E46" s="7" t="n"/>
      <c r="F46" s="8" t="n"/>
      <c r="G46" s="7" t="n"/>
      <c r="H46" s="7" t="n"/>
      <c r="I46" s="7" t="n"/>
      <c r="J46" s="9" t="n"/>
      <c r="K46" s="10">
        <f>IF(OR($B46="",$F46="",$G46="Proven",$G46="Accepted risk",$G46="Not needed"),"",IF($L$1&gt;$F46,$L$1-$F46,""))</f>
        <v/>
      </c>
      <c r="L46" s="11">
        <f>IF($B46="","",IF($G46="Proven","Proven",IF($G46="Accepted risk","Accepted risk",IF($G46="Not needed","Not needed",IF(AND($H46="Yes",$I46="Yes",N($K46)&gt;0),"LATE ON OUR SIDE - CRITICAL",IF(AND($H46="Yes",N($K46)&gt;0),"LATE - CRITICAL",IF(AND($H46="Yes",$G46="Claimed done"),"CRITICAL - CLAIMED, NOT PROVEN",IF($H46="Yes","Critical - not proven yet",IF(AND($I46="Yes",N($K46)&gt;0),"Late on our side",IF(N($K46)&gt;0,"Late",IF($G46="Claimed done","Claimed, not proven","Open")))))))))))</f>
        <v/>
      </c>
      <c r="M46" s="7" t="n"/>
    </row>
    <row r="47">
      <c r="A47" s="7" t="n"/>
      <c r="B47" s="7" t="n"/>
      <c r="C47" s="7" t="n"/>
      <c r="D47" s="7" t="n"/>
      <c r="E47" s="7" t="n"/>
      <c r="F47" s="8" t="n"/>
      <c r="G47" s="7" t="n"/>
      <c r="H47" s="7" t="n"/>
      <c r="I47" s="7" t="n"/>
      <c r="J47" s="9" t="n"/>
      <c r="K47" s="10">
        <f>IF(OR($B47="",$F47="",$G47="Proven",$G47="Accepted risk",$G47="Not needed"),"",IF($L$1&gt;$F47,$L$1-$F47,""))</f>
        <v/>
      </c>
      <c r="L47" s="11">
        <f>IF($B47="","",IF($G47="Proven","Proven",IF($G47="Accepted risk","Accepted risk",IF($G47="Not needed","Not needed",IF(AND($H47="Yes",$I47="Yes",N($K47)&gt;0),"LATE ON OUR SIDE - CRITICAL",IF(AND($H47="Yes",N($K47)&gt;0),"LATE - CRITICAL",IF(AND($H47="Yes",$G47="Claimed done"),"CRITICAL - CLAIMED, NOT PROVEN",IF($H47="Yes","Critical - not proven yet",IF(AND($I47="Yes",N($K47)&gt;0),"Late on our side",IF(N($K47)&gt;0,"Late",IF($G47="Claimed done","Claimed, not proven","Open")))))))))))</f>
        <v/>
      </c>
      <c r="M47" s="7" t="n"/>
    </row>
    <row r="48">
      <c r="A48" s="7" t="n"/>
      <c r="B48" s="7" t="n"/>
      <c r="C48" s="7" t="n"/>
      <c r="D48" s="7" t="n"/>
      <c r="E48" s="7" t="n"/>
      <c r="F48" s="8" t="n"/>
      <c r="G48" s="7" t="n"/>
      <c r="H48" s="7" t="n"/>
      <c r="I48" s="7" t="n"/>
      <c r="J48" s="9" t="n"/>
      <c r="K48" s="10">
        <f>IF(OR($B48="",$F48="",$G48="Proven",$G48="Accepted risk",$G48="Not needed"),"",IF($L$1&gt;$F48,$L$1-$F48,""))</f>
        <v/>
      </c>
      <c r="L48" s="11">
        <f>IF($B48="","",IF($G48="Proven","Proven",IF($G48="Accepted risk","Accepted risk",IF($G48="Not needed","Not needed",IF(AND($H48="Yes",$I48="Yes",N($K48)&gt;0),"LATE ON OUR SIDE - CRITICAL",IF(AND($H48="Yes",N($K48)&gt;0),"LATE - CRITICAL",IF(AND($H48="Yes",$G48="Claimed done"),"CRITICAL - CLAIMED, NOT PROVEN",IF($H48="Yes","Critical - not proven yet",IF(AND($I48="Yes",N($K48)&gt;0),"Late on our side",IF(N($K48)&gt;0,"Late",IF($G48="Claimed done","Claimed, not proven","Open")))))))))))</f>
        <v/>
      </c>
      <c r="M48" s="7" t="n"/>
    </row>
    <row r="49">
      <c r="A49" s="7" t="n"/>
      <c r="B49" s="7" t="n"/>
      <c r="C49" s="7" t="n"/>
      <c r="D49" s="7" t="n"/>
      <c r="E49" s="7" t="n"/>
      <c r="F49" s="8" t="n"/>
      <c r="G49" s="7" t="n"/>
      <c r="H49" s="7" t="n"/>
      <c r="I49" s="7" t="n"/>
      <c r="J49" s="9" t="n"/>
      <c r="K49" s="10">
        <f>IF(OR($B49="",$F49="",$G49="Proven",$G49="Accepted risk",$G49="Not needed"),"",IF($L$1&gt;$F49,$L$1-$F49,""))</f>
        <v/>
      </c>
      <c r="L49" s="11">
        <f>IF($B49="","",IF($G49="Proven","Proven",IF($G49="Accepted risk","Accepted risk",IF($G49="Not needed","Not needed",IF(AND($H49="Yes",$I49="Yes",N($K49)&gt;0),"LATE ON OUR SIDE - CRITICAL",IF(AND($H49="Yes",N($K49)&gt;0),"LATE - CRITICAL",IF(AND($H49="Yes",$G49="Claimed done"),"CRITICAL - CLAIMED, NOT PROVEN",IF($H49="Yes","Critical - not proven yet",IF(AND($I49="Yes",N($K49)&gt;0),"Late on our side",IF(N($K49)&gt;0,"Late",IF($G49="Claimed done","Claimed, not proven","Open")))))))))))</f>
        <v/>
      </c>
      <c r="M49" s="7" t="n"/>
    </row>
    <row r="50">
      <c r="A50" s="7" t="n"/>
      <c r="B50" s="7" t="n"/>
      <c r="C50" s="7" t="n"/>
      <c r="D50" s="7" t="n"/>
      <c r="E50" s="7" t="n"/>
      <c r="F50" s="8" t="n"/>
      <c r="G50" s="7" t="n"/>
      <c r="H50" s="7" t="n"/>
      <c r="I50" s="7" t="n"/>
      <c r="J50" s="9" t="n"/>
      <c r="K50" s="10">
        <f>IF(OR($B50="",$F50="",$G50="Proven",$G50="Accepted risk",$G50="Not needed"),"",IF($L$1&gt;$F50,$L$1-$F50,""))</f>
        <v/>
      </c>
      <c r="L50" s="11">
        <f>IF($B50="","",IF($G50="Proven","Proven",IF($G50="Accepted risk","Accepted risk",IF($G50="Not needed","Not needed",IF(AND($H50="Yes",$I50="Yes",N($K50)&gt;0),"LATE ON OUR SIDE - CRITICAL",IF(AND($H50="Yes",N($K50)&gt;0),"LATE - CRITICAL",IF(AND($H50="Yes",$G50="Claimed done"),"CRITICAL - CLAIMED, NOT PROVEN",IF($H50="Yes","Critical - not proven yet",IF(AND($I50="Yes",N($K50)&gt;0),"Late on our side",IF(N($K50)&gt;0,"Late",IF($G50="Claimed done","Claimed, not proven","Open")))))))))))</f>
        <v/>
      </c>
      <c r="M50" s="7" t="n"/>
    </row>
    <row r="51">
      <c r="A51" s="7" t="n"/>
      <c r="B51" s="7" t="n"/>
      <c r="C51" s="7" t="n"/>
      <c r="D51" s="7" t="n"/>
      <c r="E51" s="7" t="n"/>
      <c r="F51" s="8" t="n"/>
      <c r="G51" s="7" t="n"/>
      <c r="H51" s="7" t="n"/>
      <c r="I51" s="7" t="n"/>
      <c r="J51" s="9" t="n"/>
      <c r="K51" s="10">
        <f>IF(OR($B51="",$F51="",$G51="Proven",$G51="Accepted risk",$G51="Not needed"),"",IF($L$1&gt;$F51,$L$1-$F51,""))</f>
        <v/>
      </c>
      <c r="L51" s="11">
        <f>IF($B51="","",IF($G51="Proven","Proven",IF($G51="Accepted risk","Accepted risk",IF($G51="Not needed","Not needed",IF(AND($H51="Yes",$I51="Yes",N($K51)&gt;0),"LATE ON OUR SIDE - CRITICAL",IF(AND($H51="Yes",N($K51)&gt;0),"LATE - CRITICAL",IF(AND($H51="Yes",$G51="Claimed done"),"CRITICAL - CLAIMED, NOT PROVEN",IF($H51="Yes","Critical - not proven yet",IF(AND($I51="Yes",N($K51)&gt;0),"Late on our side",IF(N($K51)&gt;0,"Late",IF($G51="Claimed done","Claimed, not proven","Open")))))))))))</f>
        <v/>
      </c>
      <c r="M51" s="7" t="n"/>
    </row>
    <row r="52">
      <c r="A52" s="7" t="n"/>
      <c r="B52" s="7" t="n"/>
      <c r="C52" s="7" t="n"/>
      <c r="D52" s="7" t="n"/>
      <c r="E52" s="7" t="n"/>
      <c r="F52" s="8" t="n"/>
      <c r="G52" s="7" t="n"/>
      <c r="H52" s="7" t="n"/>
      <c r="I52" s="7" t="n"/>
      <c r="J52" s="9" t="n"/>
      <c r="K52" s="10">
        <f>IF(OR($B52="",$F52="",$G52="Proven",$G52="Accepted risk",$G52="Not needed"),"",IF($L$1&gt;$F52,$L$1-$F52,""))</f>
        <v/>
      </c>
      <c r="L52" s="11">
        <f>IF($B52="","",IF($G52="Proven","Proven",IF($G52="Accepted risk","Accepted risk",IF($G52="Not needed","Not needed",IF(AND($H52="Yes",$I52="Yes",N($K52)&gt;0),"LATE ON OUR SIDE - CRITICAL",IF(AND($H52="Yes",N($K52)&gt;0),"LATE - CRITICAL",IF(AND($H52="Yes",$G52="Claimed done"),"CRITICAL - CLAIMED, NOT PROVEN",IF($H52="Yes","Critical - not proven yet",IF(AND($I52="Yes",N($K52)&gt;0),"Late on our side",IF(N($K52)&gt;0,"Late",IF($G52="Claimed done","Claimed, not proven","Open")))))))))))</f>
        <v/>
      </c>
      <c r="M52" s="7" t="n"/>
    </row>
    <row r="53">
      <c r="A53" s="7" t="n"/>
      <c r="B53" s="7" t="n"/>
      <c r="C53" s="7" t="n"/>
      <c r="D53" s="7" t="n"/>
      <c r="E53" s="7" t="n"/>
      <c r="F53" s="8" t="n"/>
      <c r="G53" s="7" t="n"/>
      <c r="H53" s="7" t="n"/>
      <c r="I53" s="7" t="n"/>
      <c r="J53" s="9" t="n"/>
      <c r="K53" s="10">
        <f>IF(OR($B53="",$F53="",$G53="Proven",$G53="Accepted risk",$G53="Not needed"),"",IF($L$1&gt;$F53,$L$1-$F53,""))</f>
        <v/>
      </c>
      <c r="L53" s="11">
        <f>IF($B53="","",IF($G53="Proven","Proven",IF($G53="Accepted risk","Accepted risk",IF($G53="Not needed","Not needed",IF(AND($H53="Yes",$I53="Yes",N($K53)&gt;0),"LATE ON OUR SIDE - CRITICAL",IF(AND($H53="Yes",N($K53)&gt;0),"LATE - CRITICAL",IF(AND($H53="Yes",$G53="Claimed done"),"CRITICAL - CLAIMED, NOT PROVEN",IF($H53="Yes","Critical - not proven yet",IF(AND($I53="Yes",N($K53)&gt;0),"Late on our side",IF(N($K53)&gt;0,"Late",IF($G53="Claimed done","Claimed, not proven","Open")))))))))))</f>
        <v/>
      </c>
      <c r="M53" s="7" t="n"/>
    </row>
    <row r="54">
      <c r="A54" s="7" t="n"/>
      <c r="B54" s="7" t="n"/>
      <c r="C54" s="7" t="n"/>
      <c r="D54" s="7" t="n"/>
      <c r="E54" s="7" t="n"/>
      <c r="F54" s="8" t="n"/>
      <c r="G54" s="7" t="n"/>
      <c r="H54" s="7" t="n"/>
      <c r="I54" s="7" t="n"/>
      <c r="J54" s="9" t="n"/>
      <c r="K54" s="10">
        <f>IF(OR($B54="",$F54="",$G54="Proven",$G54="Accepted risk",$G54="Not needed"),"",IF($L$1&gt;$F54,$L$1-$F54,""))</f>
        <v/>
      </c>
      <c r="L54" s="11">
        <f>IF($B54="","",IF($G54="Proven","Proven",IF($G54="Accepted risk","Accepted risk",IF($G54="Not needed","Not needed",IF(AND($H54="Yes",$I54="Yes",N($K54)&gt;0),"LATE ON OUR SIDE - CRITICAL",IF(AND($H54="Yes",N($K54)&gt;0),"LATE - CRITICAL",IF(AND($H54="Yes",$G54="Claimed done"),"CRITICAL - CLAIMED, NOT PROVEN",IF($H54="Yes","Critical - not proven yet",IF(AND($I54="Yes",N($K54)&gt;0),"Late on our side",IF(N($K54)&gt;0,"Late",IF($G54="Claimed done","Claimed, not proven","Open")))))))))))</f>
        <v/>
      </c>
      <c r="M54" s="7" t="n"/>
    </row>
    <row r="55">
      <c r="A55" s="7" t="n"/>
      <c r="B55" s="7" t="n"/>
      <c r="C55" s="7" t="n"/>
      <c r="D55" s="7" t="n"/>
      <c r="E55" s="7" t="n"/>
      <c r="F55" s="8" t="n"/>
      <c r="G55" s="7" t="n"/>
      <c r="H55" s="7" t="n"/>
      <c r="I55" s="7" t="n"/>
      <c r="J55" s="9" t="n"/>
      <c r="K55" s="10">
        <f>IF(OR($B55="",$F55="",$G55="Proven",$G55="Accepted risk",$G55="Not needed"),"",IF($L$1&gt;$F55,$L$1-$F55,""))</f>
        <v/>
      </c>
      <c r="L55" s="11">
        <f>IF($B55="","",IF($G55="Proven","Proven",IF($G55="Accepted risk","Accepted risk",IF($G55="Not needed","Not needed",IF(AND($H55="Yes",$I55="Yes",N($K55)&gt;0),"LATE ON OUR SIDE - CRITICAL",IF(AND($H55="Yes",N($K55)&gt;0),"LATE - CRITICAL",IF(AND($H55="Yes",$G55="Claimed done"),"CRITICAL - CLAIMED, NOT PROVEN",IF($H55="Yes","Critical - not proven yet",IF(AND($I55="Yes",N($K55)&gt;0),"Late on our side",IF(N($K55)&gt;0,"Late",IF($G55="Claimed done","Claimed, not proven","Open")))))))))))</f>
        <v/>
      </c>
      <c r="M55" s="7" t="n"/>
    </row>
    <row r="56">
      <c r="A56" s="7" t="n"/>
      <c r="B56" s="7" t="n"/>
      <c r="C56" s="7" t="n"/>
      <c r="D56" s="7" t="n"/>
      <c r="E56" s="7" t="n"/>
      <c r="F56" s="8" t="n"/>
      <c r="G56" s="7" t="n"/>
      <c r="H56" s="7" t="n"/>
      <c r="I56" s="7" t="n"/>
      <c r="J56" s="9" t="n"/>
      <c r="K56" s="10">
        <f>IF(OR($B56="",$F56="",$G56="Proven",$G56="Accepted risk",$G56="Not needed"),"",IF($L$1&gt;$F56,$L$1-$F56,""))</f>
        <v/>
      </c>
      <c r="L56" s="11">
        <f>IF($B56="","",IF($G56="Proven","Proven",IF($G56="Accepted risk","Accepted risk",IF($G56="Not needed","Not needed",IF(AND($H56="Yes",$I56="Yes",N($K56)&gt;0),"LATE ON OUR SIDE - CRITICAL",IF(AND($H56="Yes",N($K56)&gt;0),"LATE - CRITICAL",IF(AND($H56="Yes",$G56="Claimed done"),"CRITICAL - CLAIMED, NOT PROVEN",IF($H56="Yes","Critical - not proven yet",IF(AND($I56="Yes",N($K56)&gt;0),"Late on our side",IF(N($K56)&gt;0,"Late",IF($G56="Claimed done","Claimed, not proven","Open")))))))))))</f>
        <v/>
      </c>
      <c r="M56" s="7" t="n"/>
    </row>
    <row r="57">
      <c r="A57" s="7" t="n"/>
      <c r="B57" s="7" t="n"/>
      <c r="C57" s="7" t="n"/>
      <c r="D57" s="7" t="n"/>
      <c r="E57" s="7" t="n"/>
      <c r="F57" s="8" t="n"/>
      <c r="G57" s="7" t="n"/>
      <c r="H57" s="7" t="n"/>
      <c r="I57" s="7" t="n"/>
      <c r="J57" s="9" t="n"/>
      <c r="K57" s="10">
        <f>IF(OR($B57="",$F57="",$G57="Proven",$G57="Accepted risk",$G57="Not needed"),"",IF($L$1&gt;$F57,$L$1-$F57,""))</f>
        <v/>
      </c>
      <c r="L57" s="11">
        <f>IF($B57="","",IF($G57="Proven","Proven",IF($G57="Accepted risk","Accepted risk",IF($G57="Not needed","Not needed",IF(AND($H57="Yes",$I57="Yes",N($K57)&gt;0),"LATE ON OUR SIDE - CRITICAL",IF(AND($H57="Yes",N($K57)&gt;0),"LATE - CRITICAL",IF(AND($H57="Yes",$G57="Claimed done"),"CRITICAL - CLAIMED, NOT PROVEN",IF($H57="Yes","Critical - not proven yet",IF(AND($I57="Yes",N($K57)&gt;0),"Late on our side",IF(N($K57)&gt;0,"Late",IF($G57="Claimed done","Claimed, not proven","Open")))))))))))</f>
        <v/>
      </c>
      <c r="M57" s="7" t="n"/>
    </row>
    <row r="58">
      <c r="A58" s="7" t="n"/>
      <c r="B58" s="7" t="n"/>
      <c r="C58" s="7" t="n"/>
      <c r="D58" s="7" t="n"/>
      <c r="E58" s="7" t="n"/>
      <c r="F58" s="8" t="n"/>
      <c r="G58" s="7" t="n"/>
      <c r="H58" s="7" t="n"/>
      <c r="I58" s="7" t="n"/>
      <c r="J58" s="9" t="n"/>
      <c r="K58" s="10">
        <f>IF(OR($B58="",$F58="",$G58="Proven",$G58="Accepted risk",$G58="Not needed"),"",IF($L$1&gt;$F58,$L$1-$F58,""))</f>
        <v/>
      </c>
      <c r="L58" s="11">
        <f>IF($B58="","",IF($G58="Proven","Proven",IF($G58="Accepted risk","Accepted risk",IF($G58="Not needed","Not needed",IF(AND($H58="Yes",$I58="Yes",N($K58)&gt;0),"LATE ON OUR SIDE - CRITICAL",IF(AND($H58="Yes",N($K58)&gt;0),"LATE - CRITICAL",IF(AND($H58="Yes",$G58="Claimed done"),"CRITICAL - CLAIMED, NOT PROVEN",IF($H58="Yes","Critical - not proven yet",IF(AND($I58="Yes",N($K58)&gt;0),"Late on our side",IF(N($K58)&gt;0,"Late",IF($G58="Claimed done","Claimed, not proven","Open")))))))))))</f>
        <v/>
      </c>
      <c r="M58" s="7" t="n"/>
    </row>
    <row r="59">
      <c r="A59" s="7" t="n"/>
      <c r="B59" s="7" t="n"/>
      <c r="C59" s="7" t="n"/>
      <c r="D59" s="7" t="n"/>
      <c r="E59" s="7" t="n"/>
      <c r="F59" s="8" t="n"/>
      <c r="G59" s="7" t="n"/>
      <c r="H59" s="7" t="n"/>
      <c r="I59" s="7" t="n"/>
      <c r="J59" s="9" t="n"/>
      <c r="K59" s="10">
        <f>IF(OR($B59="",$F59="",$G59="Proven",$G59="Accepted risk",$G59="Not needed"),"",IF($L$1&gt;$F59,$L$1-$F59,""))</f>
        <v/>
      </c>
      <c r="L59" s="11">
        <f>IF($B59="","",IF($G59="Proven","Proven",IF($G59="Accepted risk","Accepted risk",IF($G59="Not needed","Not needed",IF(AND($H59="Yes",$I59="Yes",N($K59)&gt;0),"LATE ON OUR SIDE - CRITICAL",IF(AND($H59="Yes",N($K59)&gt;0),"LATE - CRITICAL",IF(AND($H59="Yes",$G59="Claimed done"),"CRITICAL - CLAIMED, NOT PROVEN",IF($H59="Yes","Critical - not proven yet",IF(AND($I59="Yes",N($K59)&gt;0),"Late on our side",IF(N($K59)&gt;0,"Late",IF($G59="Claimed done","Claimed, not proven","Open")))))))))))</f>
        <v/>
      </c>
      <c r="M59" s="7" t="n"/>
    </row>
    <row r="60">
      <c r="A60" s="7" t="n"/>
      <c r="B60" s="7" t="n"/>
      <c r="C60" s="7" t="n"/>
      <c r="D60" s="7" t="n"/>
      <c r="E60" s="7" t="n"/>
      <c r="F60" s="8" t="n"/>
      <c r="G60" s="7" t="n"/>
      <c r="H60" s="7" t="n"/>
      <c r="I60" s="7" t="n"/>
      <c r="J60" s="9" t="n"/>
      <c r="K60" s="10">
        <f>IF(OR($B60="",$F60="",$G60="Proven",$G60="Accepted risk",$G60="Not needed"),"",IF($L$1&gt;$F60,$L$1-$F60,""))</f>
        <v/>
      </c>
      <c r="L60" s="11">
        <f>IF($B60="","",IF($G60="Proven","Proven",IF($G60="Accepted risk","Accepted risk",IF($G60="Not needed","Not needed",IF(AND($H60="Yes",$I60="Yes",N($K60)&gt;0),"LATE ON OUR SIDE - CRITICAL",IF(AND($H60="Yes",N($K60)&gt;0),"LATE - CRITICAL",IF(AND($H60="Yes",$G60="Claimed done"),"CRITICAL - CLAIMED, NOT PROVEN",IF($H60="Yes","Critical - not proven yet",IF(AND($I60="Yes",N($K60)&gt;0),"Late on our side",IF(N($K60)&gt;0,"Late",IF($G60="Claimed done","Claimed, not proven","Open")))))))))))</f>
        <v/>
      </c>
      <c r="M60" s="7" t="n"/>
    </row>
    <row r="61">
      <c r="A61" s="7" t="n"/>
      <c r="B61" s="7" t="n"/>
      <c r="C61" s="7" t="n"/>
      <c r="D61" s="7" t="n"/>
      <c r="E61" s="7" t="n"/>
      <c r="F61" s="8" t="n"/>
      <c r="G61" s="7" t="n"/>
      <c r="H61" s="7" t="n"/>
      <c r="I61" s="7" t="n"/>
      <c r="J61" s="9" t="n"/>
      <c r="K61" s="10">
        <f>IF(OR($B61="",$F61="",$G61="Proven",$G61="Accepted risk",$G61="Not needed"),"",IF($L$1&gt;$F61,$L$1-$F61,""))</f>
        <v/>
      </c>
      <c r="L61" s="11">
        <f>IF($B61="","",IF($G61="Proven","Proven",IF($G61="Accepted risk","Accepted risk",IF($G61="Not needed","Not needed",IF(AND($H61="Yes",$I61="Yes",N($K61)&gt;0),"LATE ON OUR SIDE - CRITICAL",IF(AND($H61="Yes",N($K61)&gt;0),"LATE - CRITICAL",IF(AND($H61="Yes",$G61="Claimed done"),"CRITICAL - CLAIMED, NOT PROVEN",IF($H61="Yes","Critical - not proven yet",IF(AND($I61="Yes",N($K61)&gt;0),"Late on our side",IF(N($K61)&gt;0,"Late",IF($G61="Claimed done","Claimed, not proven","Open")))))))))))</f>
        <v/>
      </c>
      <c r="M61" s="7" t="n"/>
    </row>
    <row r="62">
      <c r="A62" s="7" t="n"/>
      <c r="B62" s="7" t="n"/>
      <c r="C62" s="7" t="n"/>
      <c r="D62" s="7" t="n"/>
      <c r="E62" s="7" t="n"/>
      <c r="F62" s="8" t="n"/>
      <c r="G62" s="7" t="n"/>
      <c r="H62" s="7" t="n"/>
      <c r="I62" s="7" t="n"/>
      <c r="J62" s="9" t="n"/>
      <c r="K62" s="10">
        <f>IF(OR($B62="",$F62="",$G62="Proven",$G62="Accepted risk",$G62="Not needed"),"",IF($L$1&gt;$F62,$L$1-$F62,""))</f>
        <v/>
      </c>
      <c r="L62" s="11">
        <f>IF($B62="","",IF($G62="Proven","Proven",IF($G62="Accepted risk","Accepted risk",IF($G62="Not needed","Not needed",IF(AND($H62="Yes",$I62="Yes",N($K62)&gt;0),"LATE ON OUR SIDE - CRITICAL",IF(AND($H62="Yes",N($K62)&gt;0),"LATE - CRITICAL",IF(AND($H62="Yes",$G62="Claimed done"),"CRITICAL - CLAIMED, NOT PROVEN",IF($H62="Yes","Critical - not proven yet",IF(AND($I62="Yes",N($K62)&gt;0),"Late on our side",IF(N($K62)&gt;0,"Late",IF($G62="Claimed done","Claimed, not proven","Open")))))))))))</f>
        <v/>
      </c>
      <c r="M62" s="7" t="n"/>
    </row>
    <row r="63">
      <c r="A63" s="7" t="n"/>
      <c r="B63" s="7" t="n"/>
      <c r="C63" s="7" t="n"/>
      <c r="D63" s="7" t="n"/>
      <c r="E63" s="7" t="n"/>
      <c r="F63" s="8" t="n"/>
      <c r="G63" s="7" t="n"/>
      <c r="H63" s="7" t="n"/>
      <c r="I63" s="7" t="n"/>
      <c r="J63" s="9" t="n"/>
      <c r="K63" s="10">
        <f>IF(OR($B63="",$F63="",$G63="Proven",$G63="Accepted risk",$G63="Not needed"),"",IF($L$1&gt;$F63,$L$1-$F63,""))</f>
        <v/>
      </c>
      <c r="L63" s="11">
        <f>IF($B63="","",IF($G63="Proven","Proven",IF($G63="Accepted risk","Accepted risk",IF($G63="Not needed","Not needed",IF(AND($H63="Yes",$I63="Yes",N($K63)&gt;0),"LATE ON OUR SIDE - CRITICAL",IF(AND($H63="Yes",N($K63)&gt;0),"LATE - CRITICAL",IF(AND($H63="Yes",$G63="Claimed done"),"CRITICAL - CLAIMED, NOT PROVEN",IF($H63="Yes","Critical - not proven yet",IF(AND($I63="Yes",N($K63)&gt;0),"Late on our side",IF(N($K63)&gt;0,"Late",IF($G63="Claimed done","Claimed, not proven","Open")))))))))))</f>
        <v/>
      </c>
      <c r="M63" s="7" t="n"/>
    </row>
  </sheetData>
  <conditionalFormatting sqref="L4:L63">
    <cfRule type="expression" priority="1" dxfId="0" stopIfTrue="1">
      <formula>$L4="LATE ON OUR SIDE - CRITICAL"</formula>
    </cfRule>
    <cfRule type="expression" priority="2" dxfId="1" stopIfTrue="1">
      <formula>OR($L4="LATE - CRITICAL",$L4="CRITICAL - CLAIMED, NOT PROVEN")</formula>
    </cfRule>
    <cfRule type="expression" priority="3" dxfId="2" stopIfTrue="1">
      <formula>$L4="Critical - not proven yet"</formula>
    </cfRule>
    <cfRule type="expression" priority="4" dxfId="3" stopIfTrue="1">
      <formula>OR($L4="Late on our side",$L4="Late")</formula>
    </cfRule>
    <cfRule type="expression" priority="5" dxfId="4" stopIfTrue="1">
      <formula>$L4="Proven"</formula>
    </cfRule>
    <cfRule type="expression" priority="6" dxfId="5" stopIfTrue="1">
      <formula>OR($L4="Accepted risk",$L4="Not needed")</formula>
    </cfRule>
    <cfRule type="expression" priority="7" dxfId="2" stopIfTrue="1">
      <formula>$L4="Claimed, not proven"</formula>
    </cfRule>
  </conditionalFormatting>
  <dataValidations count="4">
    <dataValidation sqref="A4:A63" showDropDown="0" showInputMessage="0" showErrorMessage="1" allowBlank="1" errorTitle="Pick from the list" error="Choose one of the options in the dropdown." type="list">
      <formula1>"People,Process,Technology,Governance"</formula1>
    </dataValidation>
    <dataValidation sqref="G4:G63" showDropDown="0" showInputMessage="0" showErrorMessage="1" allowBlank="1" errorTitle="Pick from the list" error="Choose one of the options in the dropdown." type="list">
      <formula1>"Not started,In progress,Claimed done,Proven,Accepted risk,Not needed"</formula1>
    </dataValidation>
    <dataValidation sqref="H4:I63" showDropDown="0" showInputMessage="0" showErrorMessage="1" allowBlank="1" errorTitle="Pick from the list" error="Choose one of the options in the dropdown." type="list">
      <formula1>"Yes,No"</formula1>
    </dataValidation>
    <dataValidation sqref="J4:J63" showDropDown="0" showInputMessage="0" showErrorMessage="1" allowBlank="1" errorTitle="Days" error="Enter a whole number of days (0 or more)." type="whole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Go-Live Summary</t>
        </is>
      </c>
    </row>
    <row r="2" ht="30" customHeight="1">
      <c r="A2" s="12" t="inlineStr">
        <is>
          <t>Column B reads your Readiness Tracker and column C the fictional example (rows 4 to 63 of each). Numbers update as you edit. This summary never approves go-live.</t>
        </is>
      </c>
    </row>
    <row r="3">
      <c r="B3" s="13" t="inlineStr">
        <is>
          <t>Your tracker</t>
        </is>
      </c>
      <c r="C3" s="13" t="inlineStr">
        <is>
          <t>Fictional example</t>
        </is>
      </c>
    </row>
    <row r="4">
      <c r="A4" s="14" t="inlineStr">
        <is>
          <t>Status as of</t>
        </is>
      </c>
      <c r="B4" s="15">
        <f>'Readiness Tracker'!L1</f>
        <v/>
      </c>
      <c r="C4" s="15">
        <f>'Example (fictional)'!L1</f>
        <v/>
      </c>
    </row>
    <row r="5">
      <c r="A5" s="14" t="inlineStr">
        <is>
          <t>Items entered</t>
        </is>
      </c>
      <c r="B5" s="16">
        <f>COUNTIFS('Readiness Tracker'!B4:B63,"&lt;&gt;")</f>
        <v/>
      </c>
      <c r="C5" s="16">
        <f>COUNTIFS('Example (fictional)'!B4:B63,"&lt;&gt;")</f>
        <v/>
      </c>
    </row>
    <row r="6">
      <c r="A6" s="14" t="inlineStr">
        <is>
          <t>Proven</t>
        </is>
      </c>
      <c r="B6" s="16">
        <f>COUNTIFS('Readiness Tracker'!B4:B63,"&lt;&gt;",'Readiness Tracker'!G4:G63,"Proven")</f>
        <v/>
      </c>
      <c r="C6" s="16">
        <f>COUNTIFS('Example (fictional)'!B4:B63,"&lt;&gt;",'Example (fictional)'!G4:G63,"Proven")</f>
        <v/>
      </c>
    </row>
    <row r="7">
      <c r="A7" s="14" t="inlineStr">
        <is>
          <t>Accepted risk</t>
        </is>
      </c>
      <c r="B7" s="16">
        <f>COUNTIFS('Readiness Tracker'!B4:B63,"&lt;&gt;",'Readiness Tracker'!G4:G63,"Accepted risk")</f>
        <v/>
      </c>
      <c r="C7" s="16">
        <f>COUNTIFS('Example (fictional)'!B4:B63,"&lt;&gt;",'Example (fictional)'!G4:G63,"Accepted risk")</f>
        <v/>
      </c>
    </row>
    <row r="8">
      <c r="A8" s="14" t="inlineStr">
        <is>
          <t>Not needed</t>
        </is>
      </c>
      <c r="B8" s="16">
        <f>COUNTIFS('Readiness Tracker'!B4:B63,"&lt;&gt;",'Readiness Tracker'!G4:G63,"Not needed")</f>
        <v/>
      </c>
      <c r="C8" s="16">
        <f>COUNTIFS('Example (fictional)'!B4:B63,"&lt;&gt;",'Example (fictional)'!G4:G63,"Not needed")</f>
        <v/>
      </c>
    </row>
    <row r="9">
      <c r="A9" s="14" t="inlineStr">
        <is>
          <t>Claimed done, not yet proven</t>
        </is>
      </c>
      <c r="B9" s="16">
        <f>COUNTIFS('Readiness Tracker'!B4:B63,"&lt;&gt;",'Readiness Tracker'!G4:G63,"Claimed done")</f>
        <v/>
      </c>
      <c r="C9" s="16">
        <f>COUNTIFS('Example (fictional)'!B4:B63,"&lt;&gt;",'Example (fictional)'!G4:G63,"Claimed done")</f>
        <v/>
      </c>
    </row>
    <row r="10">
      <c r="A10" s="14" t="inlineStr">
        <is>
          <t>Not started, in progress or no status</t>
        </is>
      </c>
      <c r="B10" s="16">
        <f>B5-B6-B7-B8-B9</f>
        <v/>
      </c>
      <c r="C10" s="16">
        <f>C5-C6-C7-C8-C9</f>
        <v/>
      </c>
    </row>
    <row r="11">
      <c r="A11" s="14" t="inlineStr">
        <is>
          <t>Critical items not proven (accepted risks and not needed are excluded)</t>
        </is>
      </c>
      <c r="B11" s="16">
        <f>COUNTIFS('Readiness Tracker'!B4:B63,"&lt;&gt;",'Readiness Tracker'!H4:H63,"Yes",'Readiness Tracker'!G4:G63,"&lt;&gt;Proven",'Readiness Tracker'!G4:G63,"&lt;&gt;Accepted risk",'Readiness Tracker'!G4:G63,"&lt;&gt;Not needed")</f>
        <v/>
      </c>
      <c r="C11" s="16">
        <f>COUNTIFS('Example (fictional)'!B4:B63,"&lt;&gt;",'Example (fictional)'!H4:H63,"Yes",'Example (fictional)'!G4:G63,"&lt;&gt;Proven",'Example (fictional)'!G4:G63,"&lt;&gt;Accepted risk",'Example (fictional)'!G4:G63,"&lt;&gt;Not needed")</f>
        <v/>
      </c>
    </row>
    <row r="12">
      <c r="A12" s="14" t="inlineStr">
        <is>
          <t>...of which only claimed done</t>
        </is>
      </c>
      <c r="B12" s="16">
        <f>COUNTIFS('Readiness Tracker'!B4:B63,"&lt;&gt;",'Readiness Tracker'!H4:H63,"Yes",'Readiness Tracker'!G4:G63,"Claimed done")</f>
        <v/>
      </c>
      <c r="C12" s="16">
        <f>COUNTIFS('Example (fictional)'!B4:B63,"&lt;&gt;",'Example (fictional)'!H4:H63,"Yes",'Example (fictional)'!G4:G63,"Claimed done")</f>
        <v/>
      </c>
    </row>
    <row r="13">
      <c r="A13" s="14" t="inlineStr">
        <is>
          <t>Late items</t>
        </is>
      </c>
      <c r="B13" s="16">
        <f>COUNTIFS('Readiness Tracker'!B4:B63,"&lt;&gt;",'Readiness Tracker'!K4:K63,"&gt;0")</f>
        <v/>
      </c>
      <c r="C13" s="16">
        <f>COUNTIFS('Example (fictional)'!B4:B63,"&lt;&gt;",'Example (fictional)'!K4:K63,"&gt;0")</f>
        <v/>
      </c>
    </row>
    <row r="14">
      <c r="A14" s="14" t="inlineStr">
        <is>
          <t>Late items waiting on our side</t>
        </is>
      </c>
      <c r="B14" s="16">
        <f>COUNTIFS('Readiness Tracker'!B4:B63,"&lt;&gt;",'Readiness Tracker'!I4:I63,"Yes",'Readiness Tracker'!K4:K63,"&gt;0")</f>
        <v/>
      </c>
      <c r="C14" s="16">
        <f>COUNTIFS('Example (fictional)'!B4:B63,"&lt;&gt;",'Example (fictional)'!I4:I63,"Yes",'Example (fictional)'!K4:K63,"&gt;0")</f>
        <v/>
      </c>
    </row>
    <row r="15">
      <c r="A15" s="14" t="inlineStr">
        <is>
          <t>Largest delay estimate for a late item on our side (days)</t>
        </is>
      </c>
      <c r="B15" s="16">
        <f>_xlfn.MAXIFS('Readiness Tracker'!J4:J63,'Readiness Tracker'!I4:I63,"Yes",'Readiness Tracker'!K4:K63,"&gt;0")</f>
        <v/>
      </c>
      <c r="C15" s="16">
        <f>_xlfn.MAXIFS('Example (fictional)'!J4:J63,'Example (fictional)'!I4:I63,"Yes",'Example (fictional)'!K4:K63,"&gt;0")</f>
        <v/>
      </c>
    </row>
    <row r="16" ht="92" customHeight="1">
      <c r="A16" s="14" t="inlineStr">
        <is>
          <t>Reading</t>
        </is>
      </c>
      <c r="B16" s="17">
        <f>IF(B5=0,"No items entered yet. Start with the starter rows on the Readiness Tracker.",IF(B11&gt;0,"Not ready for go-live: "&amp;B11&amp;" critical item(s) not proven"&amp;IF(B12&gt;0," ("&amp;B12&amp;" only claimed done)","")&amp;IF(B14&gt;0,", and "&amp;B14&amp;" late item(s) waiting on our side","")&amp;".",IF(B14&gt;0,"No critical items are unproven, but "&amp;B14&amp;" item(s) waiting on our side are late. Fix those first.",IF(B9+B10&gt;0,"No critical items are flagged as unproven. Check the evidence and risk approvals before go/no-go. "&amp;(B9+B10)&amp;" other item(s) are still open. Decide who accepts each remaining risk.","Every entered item is proven, accepted as a risk or not needed. This workbook does not approve go-live. Your go/no-go decision does."))))</f>
        <v/>
      </c>
      <c r="C16" s="17">
        <f>IF(C5=0,"No items entered yet. Start with the starter rows on the Readiness Tracker.",IF(C11&gt;0,"Not ready for go-live: "&amp;C11&amp;" critical item(s) not proven"&amp;IF(C12&gt;0," ("&amp;C12&amp;" only claimed done)","")&amp;IF(C14&gt;0,", and "&amp;C14&amp;" late item(s) waiting on our side","")&amp;".",IF(C14&gt;0,"No critical items are unproven, but "&amp;C14&amp;" item(s) waiting on our side are late. Fix those first.",IF(C9+C10&gt;0,"No critical items are flagged as unproven. Check the evidence and risk approvals before go/no-go. "&amp;(C9+C10)&amp;" other item(s) are still open. Decide who accepts each remaining risk.","Every entered item is proven, accepted as a risk or not needed. This workbook does not approve go-live. Your go/no-go decision does."))))</f>
        <v/>
      </c>
    </row>
    <row r="17">
      <c r="A17" s="14" t="inlineStr">
        <is>
          <t>Critical items accepted as a risk (check who accepted each one)</t>
        </is>
      </c>
      <c r="B17" s="18">
        <f>COUNTIFS('Readiness Tracker'!B4:B63,"&lt;&gt;",'Readiness Tracker'!H4:H63,"Yes",'Readiness Tracker'!G4:G63,"Accepted risk")</f>
        <v/>
      </c>
      <c r="C17" s="18">
        <f>COUNTIFS('Example (fictional)'!B4:B63,"&lt;&gt;",'Example (fictional)'!H4:H63,"Yes",'Example (fictional)'!G4:G63,"Accepted risk")</f>
        <v/>
      </c>
    </row>
    <row r="18">
      <c r="A18" s="19" t="inlineStr">
        <is>
          <t>By area: your tracker</t>
        </is>
      </c>
      <c r="B18" s="20" t="inlineStr">
        <is>
          <t>Items</t>
        </is>
      </c>
      <c r="C18" s="20" t="inlineStr">
        <is>
          <t>Proven</t>
        </is>
      </c>
      <c r="D18" s="20" t="inlineStr">
        <is>
          <t>Critical not proven</t>
        </is>
      </c>
      <c r="E18" s="20" t="inlineStr">
        <is>
          <t>Late</t>
        </is>
      </c>
      <c r="F18" s="20" t="inlineStr">
        <is>
          <t>Late on our side</t>
        </is>
      </c>
    </row>
    <row r="19">
      <c r="A19" s="21" t="inlineStr">
        <is>
          <t>People</t>
        </is>
      </c>
      <c r="B19" s="22">
        <f>COUNTIFS('Readiness Tracker'!A4:A63,$A19,'Readiness Tracker'!B4:B63,"&lt;&gt;")</f>
        <v/>
      </c>
      <c r="C19" s="22">
        <f>COUNTIFS('Readiness Tracker'!A4:A63,$A19,'Readiness Tracker'!B4:B63,"&lt;&gt;",'Readiness Tracker'!G4:G63,"Proven")</f>
        <v/>
      </c>
      <c r="D19" s="22">
        <f>COUNTIFS('Readiness Tracker'!A4:A63,$A19,'Readiness Tracker'!B4:B63,"&lt;&gt;",'Readiness Tracker'!H4:H63,"Yes",'Readiness Tracker'!G4:G63,"&lt;&gt;Proven",'Readiness Tracker'!G4:G63,"&lt;&gt;Accepted risk",'Readiness Tracker'!G4:G63,"&lt;&gt;Not needed")</f>
        <v/>
      </c>
      <c r="E19" s="22">
        <f>COUNTIFS('Readiness Tracker'!A4:A63,$A19,'Readiness Tracker'!B4:B63,"&lt;&gt;",'Readiness Tracker'!K4:K63,"&gt;0")</f>
        <v/>
      </c>
      <c r="F19" s="22">
        <f>COUNTIFS('Readiness Tracker'!A4:A63,$A19,'Readiness Tracker'!B4:B63,"&lt;&gt;",'Readiness Tracker'!I4:I63,"Yes",'Readiness Tracker'!K4:K63,"&gt;0")</f>
        <v/>
      </c>
    </row>
    <row r="20">
      <c r="A20" s="21" t="inlineStr">
        <is>
          <t>Process</t>
        </is>
      </c>
      <c r="B20" s="22">
        <f>COUNTIFS('Readiness Tracker'!A4:A63,$A20,'Readiness Tracker'!B4:B63,"&lt;&gt;")</f>
        <v/>
      </c>
      <c r="C20" s="22">
        <f>COUNTIFS('Readiness Tracker'!A4:A63,$A20,'Readiness Tracker'!B4:B63,"&lt;&gt;",'Readiness Tracker'!G4:G63,"Proven")</f>
        <v/>
      </c>
      <c r="D20" s="22">
        <f>COUNTIFS('Readiness Tracker'!A4:A63,$A20,'Readiness Tracker'!B4:B63,"&lt;&gt;",'Readiness Tracker'!H4:H63,"Yes",'Readiness Tracker'!G4:G63,"&lt;&gt;Proven",'Readiness Tracker'!G4:G63,"&lt;&gt;Accepted risk",'Readiness Tracker'!G4:G63,"&lt;&gt;Not needed")</f>
        <v/>
      </c>
      <c r="E20" s="22">
        <f>COUNTIFS('Readiness Tracker'!A4:A63,$A20,'Readiness Tracker'!B4:B63,"&lt;&gt;",'Readiness Tracker'!K4:K63,"&gt;0")</f>
        <v/>
      </c>
      <c r="F20" s="22">
        <f>COUNTIFS('Readiness Tracker'!A4:A63,$A20,'Readiness Tracker'!B4:B63,"&lt;&gt;",'Readiness Tracker'!I4:I63,"Yes",'Readiness Tracker'!K4:K63,"&gt;0")</f>
        <v/>
      </c>
    </row>
    <row r="21">
      <c r="A21" s="21" t="inlineStr">
        <is>
          <t>Technology</t>
        </is>
      </c>
      <c r="B21" s="22">
        <f>COUNTIFS('Readiness Tracker'!A4:A63,$A21,'Readiness Tracker'!B4:B63,"&lt;&gt;")</f>
        <v/>
      </c>
      <c r="C21" s="22">
        <f>COUNTIFS('Readiness Tracker'!A4:A63,$A21,'Readiness Tracker'!B4:B63,"&lt;&gt;",'Readiness Tracker'!G4:G63,"Proven")</f>
        <v/>
      </c>
      <c r="D21" s="22">
        <f>COUNTIFS('Readiness Tracker'!A4:A63,$A21,'Readiness Tracker'!B4:B63,"&lt;&gt;",'Readiness Tracker'!H4:H63,"Yes",'Readiness Tracker'!G4:G63,"&lt;&gt;Proven",'Readiness Tracker'!G4:G63,"&lt;&gt;Accepted risk",'Readiness Tracker'!G4:G63,"&lt;&gt;Not needed")</f>
        <v/>
      </c>
      <c r="E21" s="22">
        <f>COUNTIFS('Readiness Tracker'!A4:A63,$A21,'Readiness Tracker'!B4:B63,"&lt;&gt;",'Readiness Tracker'!K4:K63,"&gt;0")</f>
        <v/>
      </c>
      <c r="F21" s="22">
        <f>COUNTIFS('Readiness Tracker'!A4:A63,$A21,'Readiness Tracker'!B4:B63,"&lt;&gt;",'Readiness Tracker'!I4:I63,"Yes",'Readiness Tracker'!K4:K63,"&gt;0")</f>
        <v/>
      </c>
    </row>
    <row r="22">
      <c r="A22" s="21" t="inlineStr">
        <is>
          <t>Governance</t>
        </is>
      </c>
      <c r="B22" s="22">
        <f>COUNTIFS('Readiness Tracker'!A4:A63,$A22,'Readiness Tracker'!B4:B63,"&lt;&gt;")</f>
        <v/>
      </c>
      <c r="C22" s="22">
        <f>COUNTIFS('Readiness Tracker'!A4:A63,$A22,'Readiness Tracker'!B4:B63,"&lt;&gt;",'Readiness Tracker'!G4:G63,"Proven")</f>
        <v/>
      </c>
      <c r="D22" s="22">
        <f>COUNTIFS('Readiness Tracker'!A4:A63,$A22,'Readiness Tracker'!B4:B63,"&lt;&gt;",'Readiness Tracker'!H4:H63,"Yes",'Readiness Tracker'!G4:G63,"&lt;&gt;Proven",'Readiness Tracker'!G4:G63,"&lt;&gt;Accepted risk",'Readiness Tracker'!G4:G63,"&lt;&gt;Not needed")</f>
        <v/>
      </c>
      <c r="E22" s="22">
        <f>COUNTIFS('Readiness Tracker'!A4:A63,$A22,'Readiness Tracker'!B4:B63,"&lt;&gt;",'Readiness Tracker'!K4:K63,"&gt;0")</f>
        <v/>
      </c>
      <c r="F22" s="22">
        <f>COUNTIFS('Readiness Tracker'!A4:A63,$A22,'Readiness Tracker'!B4:B63,"&lt;&gt;",'Readiness Tracker'!I4:I63,"Yes",'Readiness Tracker'!K4:K63,"&gt;0")</f>
        <v/>
      </c>
    </row>
    <row r="24">
      <c r="A24" s="19" t="inlineStr">
        <is>
          <t>By area: fictional example</t>
        </is>
      </c>
      <c r="B24" s="20" t="inlineStr">
        <is>
          <t>Items</t>
        </is>
      </c>
      <c r="C24" s="20" t="inlineStr">
        <is>
          <t>Proven</t>
        </is>
      </c>
      <c r="D24" s="20" t="inlineStr">
        <is>
          <t>Critical not proven</t>
        </is>
      </c>
      <c r="E24" s="20" t="inlineStr">
        <is>
          <t>Late</t>
        </is>
      </c>
      <c r="F24" s="20" t="inlineStr">
        <is>
          <t>Late on our side</t>
        </is>
      </c>
    </row>
    <row r="25">
      <c r="A25" s="21" t="inlineStr">
        <is>
          <t>People</t>
        </is>
      </c>
      <c r="B25" s="22">
        <f>COUNTIFS('Example (fictional)'!A4:A63,$A25,'Example (fictional)'!B4:B63,"&lt;&gt;")</f>
        <v/>
      </c>
      <c r="C25" s="22">
        <f>COUNTIFS('Example (fictional)'!A4:A63,$A25,'Example (fictional)'!B4:B63,"&lt;&gt;",'Example (fictional)'!G4:G63,"Proven")</f>
        <v/>
      </c>
      <c r="D25" s="22">
        <f>COUNTIFS('Example (fictional)'!A4:A63,$A25,'Example (fictional)'!B4:B63,"&lt;&gt;",'Example (fictional)'!H4:H63,"Yes",'Example (fictional)'!G4:G63,"&lt;&gt;Proven",'Example (fictional)'!G4:G63,"&lt;&gt;Accepted risk",'Example (fictional)'!G4:G63,"&lt;&gt;Not needed")</f>
        <v/>
      </c>
      <c r="E25" s="22">
        <f>COUNTIFS('Example (fictional)'!A4:A63,$A25,'Example (fictional)'!B4:B63,"&lt;&gt;",'Example (fictional)'!K4:K63,"&gt;0")</f>
        <v/>
      </c>
      <c r="F25" s="22">
        <f>COUNTIFS('Example (fictional)'!A4:A63,$A25,'Example (fictional)'!B4:B63,"&lt;&gt;",'Example (fictional)'!I4:I63,"Yes",'Example (fictional)'!K4:K63,"&gt;0")</f>
        <v/>
      </c>
    </row>
    <row r="26">
      <c r="A26" s="21" t="inlineStr">
        <is>
          <t>Process</t>
        </is>
      </c>
      <c r="B26" s="22">
        <f>COUNTIFS('Example (fictional)'!A4:A63,$A26,'Example (fictional)'!B4:B63,"&lt;&gt;")</f>
        <v/>
      </c>
      <c r="C26" s="22">
        <f>COUNTIFS('Example (fictional)'!A4:A63,$A26,'Example (fictional)'!B4:B63,"&lt;&gt;",'Example (fictional)'!G4:G63,"Proven")</f>
        <v/>
      </c>
      <c r="D26" s="22">
        <f>COUNTIFS('Example (fictional)'!A4:A63,$A26,'Example (fictional)'!B4:B63,"&lt;&gt;",'Example (fictional)'!H4:H63,"Yes",'Example (fictional)'!G4:G63,"&lt;&gt;Proven",'Example (fictional)'!G4:G63,"&lt;&gt;Accepted risk",'Example (fictional)'!G4:G63,"&lt;&gt;Not needed")</f>
        <v/>
      </c>
      <c r="E26" s="22">
        <f>COUNTIFS('Example (fictional)'!A4:A63,$A26,'Example (fictional)'!B4:B63,"&lt;&gt;",'Example (fictional)'!K4:K63,"&gt;0")</f>
        <v/>
      </c>
      <c r="F26" s="22">
        <f>COUNTIFS('Example (fictional)'!A4:A63,$A26,'Example (fictional)'!B4:B63,"&lt;&gt;",'Example (fictional)'!I4:I63,"Yes",'Example (fictional)'!K4:K63,"&gt;0")</f>
        <v/>
      </c>
    </row>
    <row r="27">
      <c r="A27" s="21" t="inlineStr">
        <is>
          <t>Technology</t>
        </is>
      </c>
      <c r="B27" s="22">
        <f>COUNTIFS('Example (fictional)'!A4:A63,$A27,'Example (fictional)'!B4:B63,"&lt;&gt;")</f>
        <v/>
      </c>
      <c r="C27" s="22">
        <f>COUNTIFS('Example (fictional)'!A4:A63,$A27,'Example (fictional)'!B4:B63,"&lt;&gt;",'Example (fictional)'!G4:G63,"Proven")</f>
        <v/>
      </c>
      <c r="D27" s="22">
        <f>COUNTIFS('Example (fictional)'!A4:A63,$A27,'Example (fictional)'!B4:B63,"&lt;&gt;",'Example (fictional)'!H4:H63,"Yes",'Example (fictional)'!G4:G63,"&lt;&gt;Proven",'Example (fictional)'!G4:G63,"&lt;&gt;Accepted risk",'Example (fictional)'!G4:G63,"&lt;&gt;Not needed")</f>
        <v/>
      </c>
      <c r="E27" s="22">
        <f>COUNTIFS('Example (fictional)'!A4:A63,$A27,'Example (fictional)'!B4:B63,"&lt;&gt;",'Example (fictional)'!K4:K63,"&gt;0")</f>
        <v/>
      </c>
      <c r="F27" s="22">
        <f>COUNTIFS('Example (fictional)'!A4:A63,$A27,'Example (fictional)'!B4:B63,"&lt;&gt;",'Example (fictional)'!I4:I63,"Yes",'Example (fictional)'!K4:K63,"&gt;0")</f>
        <v/>
      </c>
    </row>
    <row r="28">
      <c r="A28" s="21" t="inlineStr">
        <is>
          <t>Governance</t>
        </is>
      </c>
      <c r="B28" s="22">
        <f>COUNTIFS('Example (fictional)'!A4:A63,$A28,'Example (fictional)'!B4:B63,"&lt;&gt;")</f>
        <v/>
      </c>
      <c r="C28" s="22">
        <f>COUNTIFS('Example (fictional)'!A4:A63,$A28,'Example (fictional)'!B4:B63,"&lt;&gt;",'Example (fictional)'!G4:G63,"Proven")</f>
        <v/>
      </c>
      <c r="D28" s="22">
        <f>COUNTIFS('Example (fictional)'!A4:A63,$A28,'Example (fictional)'!B4:B63,"&lt;&gt;",'Example (fictional)'!H4:H63,"Yes",'Example (fictional)'!G4:G63,"&lt;&gt;Proven",'Example (fictional)'!G4:G63,"&lt;&gt;Accepted risk",'Example (fictional)'!G4:G63,"&lt;&gt;Not needed")</f>
        <v/>
      </c>
      <c r="E28" s="22">
        <f>COUNTIFS('Example (fictional)'!A4:A63,$A28,'Example (fictional)'!B4:B63,"&lt;&gt;",'Example (fictional)'!K4:K63,"&gt;0")</f>
        <v/>
      </c>
      <c r="F28" s="22">
        <f>COUNTIFS('Example (fictional)'!A4:A63,$A28,'Example (fictional)'!B4:B63,"&lt;&gt;",'Example (fictional)'!I4:I63,"Yes",'Example (fictional)'!K4:K63,"&gt;0")</f>
        <v/>
      </c>
    </row>
    <row r="30" ht="18" customHeight="1">
      <c r="A30" s="23" t="inlineStr">
        <is>
          <t>How to use this workbook</t>
        </is>
      </c>
    </row>
    <row r="31" ht="30" customHeight="1">
      <c r="A31" s="24" t="inlineStr">
        <is>
          <t>1. Open the fictional example first to see how a filled tracker reads two weeks before go-live.</t>
        </is>
      </c>
    </row>
    <row r="32" ht="30" customHeight="1">
      <c r="A32" s="24" t="inlineStr">
        <is>
          <t>2. On the Readiness Tracker, edit the starter items and add your own. Give every item a named person in the Our owner column.</t>
        </is>
      </c>
    </row>
    <row r="33" ht="30" customHeight="1">
      <c r="A33" s="24" t="inlineStr">
        <is>
          <t>3. Use Proven only when your team has seen the evidence. Training complete, request submitted and looks good are claims, not proof.</t>
        </is>
      </c>
    </row>
    <row r="34" ht="30" customHeight="1">
      <c r="A34" s="24" t="inlineStr">
        <is>
          <t>4. When something waiting on our side is late, ask the provider's transition manager for the go-live impact in days and enter it.</t>
        </is>
      </c>
    </row>
    <row r="35" ht="30" customHeight="1">
      <c r="A35" s="24" t="inlineStr">
        <is>
          <t>5. Review this summary before every weekly transition meeting. What's proven? What's only claimed? What are we blocking?</t>
        </is>
      </c>
    </row>
    <row r="37">
      <c r="A37" s="25" t="inlineStr">
        <is>
          <t>Stakeholders</t>
        </is>
      </c>
      <c r="B37" s="26" t="inlineStr">
        <is>
          <t>Your map</t>
        </is>
      </c>
      <c r="C37" s="26" t="inlineStr">
        <is>
          <t>Fictional example</t>
        </is>
      </c>
    </row>
    <row r="38">
      <c r="A38" s="14" t="inlineStr">
        <is>
          <t>Stakeholder groups listed</t>
        </is>
      </c>
      <c r="B38" s="16">
        <f>COUNTIFS('Stakeholder Map'!A4:A43,"&lt;&gt;")</f>
        <v/>
      </c>
      <c r="C38" s="16">
        <f>COUNTIFS('Stakeholders (fictional)'!A4:A43,"&lt;&gt;")</f>
        <v/>
      </c>
    </row>
    <row r="39">
      <c r="A39" s="14" t="inlineStr">
        <is>
          <t>Groups with nobody named</t>
        </is>
      </c>
      <c r="B39" s="16">
        <f>B38-COUNTIFS('Stakeholder Map'!A4:A43,"&lt;&gt;",'Stakeholder Map'!B4:B43,"&lt;&gt;")</f>
        <v/>
      </c>
      <c r="C39" s="16">
        <f>C38-COUNTIFS('Stakeholders (fictional)'!A4:A43,"&lt;&gt;",'Stakeholders (fictional)'!B4:B43,"&lt;&gt;")</f>
        <v/>
      </c>
    </row>
    <row r="40">
      <c r="A40" s="14" t="inlineStr">
        <is>
          <t>Sign-offs with nobody named</t>
        </is>
      </c>
      <c r="B40" s="16">
        <f>COUNTIFS('Stakeholder Map'!A4:A43,"&lt;&gt;",'Stakeholder Map'!E4:E43,"&lt;&gt;")-COUNTIFS('Stakeholder Map'!A4:A43,"&lt;&gt;",'Stakeholder Map'!E4:E43,"&lt;&gt;",'Stakeholder Map'!B4:B43,"&lt;&gt;")</f>
        <v/>
      </c>
      <c r="C40" s="16">
        <f>COUNTIFS('Stakeholders (fictional)'!A4:A43,"&lt;&gt;",'Stakeholders (fictional)'!E4:E43,"&lt;&gt;")-COUNTIFS('Stakeholders (fictional)'!A4:A43,"&lt;&gt;",'Stakeholders (fictional)'!E4:E43,"&lt;&gt;",'Stakeholders (fictional)'!B4:B43,"&lt;&gt;")</f>
        <v/>
      </c>
    </row>
    <row r="41" ht="78" customHeight="1">
      <c r="A41" s="14" t="inlineStr">
        <is>
          <t>Reading</t>
        </is>
      </c>
      <c r="B41" s="17">
        <f>IF(B38=0,"No stakeholders listed yet. Start with the starter rows on the Stakeholder Map.",IF(B40&gt;0,B40&amp;" sign-off(s) and "&amp;B39&amp;" group(s) in total have nobody named. Name an owner for every sign-off before go-live.",IF(B39&gt;0,B39&amp;" group(s) have nobody named. Name someone or write Not applicable.","Every group has a name or is marked Not applicable. Check Last update sent before each review.")))</f>
        <v/>
      </c>
      <c r="C41" s="17">
        <f>IF(C38=0,"No stakeholders listed yet. Start with the starter rows on the Stakeholder Map.",IF(C40&gt;0,C40&amp;" sign-off(s) and "&amp;C39&amp;" group(s) in total have nobody named. Name an owner for every sign-off before go-live.",IF(C39&gt;0,C39&amp;" group(s) have nobody named. Name someone or write Not applicable.","Every group has a name or is marked Not applicable. Check Last update sent before each review.")))</f>
        <v/>
      </c>
    </row>
  </sheetData>
  <mergeCells count="7">
    <mergeCell ref="A33:F33"/>
    <mergeCell ref="A32:F32"/>
    <mergeCell ref="A31:F31"/>
    <mergeCell ref="A34:F34"/>
    <mergeCell ref="A35:F35"/>
    <mergeCell ref="A30:F30"/>
    <mergeCell ref="A2:C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10" customWidth="1" min="3" max="3"/>
    <col width="40" customWidth="1" min="4" max="4"/>
    <col width="28" customWidth="1" min="5" max="5"/>
    <col width="38" customWidth="1" min="6" max="6"/>
    <col width="15" customWidth="1" min="7" max="7"/>
    <col width="20" customWidth="1" min="8" max="8"/>
    <col width="10" customWidth="1" min="9" max="9"/>
    <col width="13" customWidth="1" min="10" max="10"/>
    <col width="44" customWidth="1" min="11" max="11"/>
  </cols>
  <sheetData>
    <row r="1">
      <c r="A1" s="1" t="inlineStr">
        <is>
          <t>Stakeholder Map: everyone who owns, approves or needs to hear about the transition</t>
        </is>
      </c>
    </row>
    <row r="2">
      <c r="A2" s="5" t="inlineStr">
        <is>
          <t>Put a person's name next to every group, or write Not applicable. Red means a sign-off has nobody named. Internal only = Yes rows never go to the provider.</t>
        </is>
      </c>
    </row>
    <row r="3" ht="34" customHeight="1">
      <c r="A3" s="6" t="inlineStr">
        <is>
          <t>Stakeholder group</t>
        </is>
      </c>
      <c r="B3" s="6" t="inlineStr">
        <is>
          <t>Name(s)</t>
        </is>
      </c>
      <c r="C3" s="6" t="inlineStr">
        <is>
          <t>Side</t>
        </is>
      </c>
      <c r="D3" s="6" t="inlineStr">
        <is>
          <t>What they own, approve or decide</t>
        </is>
      </c>
      <c r="E3" s="6" t="inlineStr">
        <is>
          <t>Sign-off they give</t>
        </is>
      </c>
      <c r="F3" s="6" t="inlineStr">
        <is>
          <t>What they need from us</t>
        </is>
      </c>
      <c r="G3" s="6" t="inlineStr">
        <is>
          <t>How often</t>
        </is>
      </c>
      <c r="H3" s="6" t="inlineStr">
        <is>
          <t>Channel</t>
        </is>
      </c>
      <c r="I3" s="6" t="inlineStr">
        <is>
          <t>Internal only?</t>
        </is>
      </c>
      <c r="J3" s="6" t="inlineStr">
        <is>
          <t>Last update sent</t>
        </is>
      </c>
      <c r="K3" s="6" t="inlineStr">
        <is>
          <t>Notes and gaps</t>
        </is>
      </c>
    </row>
    <row r="4" ht="48" customHeight="1">
      <c r="A4" s="7" t="inlineStr">
        <is>
          <t>Executive sponsor</t>
        </is>
      </c>
      <c r="B4" s="7" t="n"/>
      <c r="C4" s="7" t="inlineStr">
        <is>
          <t>Ours</t>
        </is>
      </c>
      <c r="D4" s="7" t="inlineStr">
        <is>
          <t>The go/no-go call, accepting remaining risks, changes to go-live or hypercare dates</t>
        </is>
      </c>
      <c r="E4" s="7" t="inlineStr">
        <is>
          <t>Go/no-go decision; hypercare exit</t>
        </is>
      </c>
      <c r="F4" s="7" t="inlineStr">
        <is>
          <t>Five lines a week: confidence, top risks, decisions needed, what our side is blocking</t>
        </is>
      </c>
      <c r="G4" s="7" t="inlineStr">
        <is>
          <t>Weekly</t>
        </is>
      </c>
      <c r="H4" s="7" t="inlineStr">
        <is>
          <t>Email and steering committee</t>
        </is>
      </c>
      <c r="I4" s="7" t="inlineStr">
        <is>
          <t>No</t>
        </is>
      </c>
      <c r="J4" s="8" t="n"/>
      <c r="K4" s="7" t="n"/>
    </row>
    <row r="5" ht="48" customHeight="1">
      <c r="A5" s="7" t="inlineStr">
        <is>
          <t>Our transition manager</t>
        </is>
      </c>
      <c r="B5" s="7" t="n"/>
      <c r="C5" s="7" t="inlineStr">
        <is>
          <t>Ours</t>
        </is>
      </c>
      <c r="D5" s="7" t="inlineStr">
        <is>
          <t>Runs our side day to day and keeps this workbook current</t>
        </is>
      </c>
      <c r="E5" s="7" t="inlineStr">
        <is>
          <t>Weekly readiness review</t>
        </is>
      </c>
      <c r="F5" s="7" t="inlineStr">
        <is>
          <t>Everything on the tracker that is late, claimed or at risk</t>
        </is>
      </c>
      <c r="G5" s="7" t="inlineStr">
        <is>
          <t>Daily</t>
        </is>
      </c>
      <c r="H5" s="7" t="inlineStr">
        <is>
          <t>Working sessions</t>
        </is>
      </c>
      <c r="I5" s="7" t="inlineStr">
        <is>
          <t>No</t>
        </is>
      </c>
      <c r="J5" s="8" t="n"/>
      <c r="K5" s="7" t="n"/>
    </row>
    <row r="6" ht="48" customHeight="1">
      <c r="A6" s="7" t="inlineStr">
        <is>
          <t>Steering committee</t>
        </is>
      </c>
      <c r="B6" s="7" t="n"/>
      <c r="C6" s="7" t="inlineStr">
        <is>
          <t>Both</t>
        </is>
      </c>
      <c r="D6" s="7" t="inlineStr">
        <is>
          <t>Escalations and decisions that cross teams</t>
        </is>
      </c>
      <c r="E6" s="7" t="n"/>
      <c r="F6" s="7" t="inlineStr">
        <is>
          <t>One-page update with decisions needed</t>
        </is>
      </c>
      <c r="G6" s="7" t="inlineStr">
        <is>
          <t>Every two weeks</t>
        </is>
      </c>
      <c r="H6" s="7" t="inlineStr">
        <is>
          <t>Meeting</t>
        </is>
      </c>
      <c r="I6" s="7" t="inlineStr">
        <is>
          <t>No</t>
        </is>
      </c>
      <c r="J6" s="8" t="n"/>
      <c r="K6" s="7" t="n"/>
    </row>
    <row r="7" ht="48" customHeight="1">
      <c r="A7" s="7" t="inlineStr">
        <is>
          <t>Provider transition manager</t>
        </is>
      </c>
      <c r="B7" s="7" t="n"/>
      <c r="C7" s="7" t="inlineStr">
        <is>
          <t>Provider</t>
        </is>
      </c>
      <c r="D7" s="7" t="inlineStr">
        <is>
          <t>The provider's transition plan, dates and the go-live impact of anything late</t>
        </is>
      </c>
      <c r="E7" s="7" t="n"/>
      <c r="F7" s="7" t="inlineStr">
        <is>
          <t>What we owe them and by when</t>
        </is>
      </c>
      <c r="G7" s="7" t="inlineStr">
        <is>
          <t>Weekly</t>
        </is>
      </c>
      <c r="H7" s="7" t="inlineStr">
        <is>
          <t>Weekly transition review</t>
        </is>
      </c>
      <c r="I7" s="7" t="inlineStr">
        <is>
          <t>No</t>
        </is>
      </c>
      <c r="J7" s="8" t="n"/>
      <c r="K7" s="7" t="n"/>
    </row>
    <row r="8" ht="48" customHeight="1">
      <c r="A8" s="7" t="inlineStr">
        <is>
          <t>Provider delivery lead</t>
        </is>
      </c>
      <c r="B8" s="7" t="n"/>
      <c r="C8" s="7" t="inlineStr">
        <is>
          <t>Provider</t>
        </is>
      </c>
      <c r="D8" s="7" t="inlineStr">
        <is>
          <t>Running the service after go-live</t>
        </is>
      </c>
      <c r="E8" s="7" t="inlineStr">
        <is>
          <t>Hypercare readiness</t>
        </is>
      </c>
      <c r="F8" s="7" t="inlineStr">
        <is>
          <t>Exception rules, handoffs and what good looks like</t>
        </is>
      </c>
      <c r="G8" s="7" t="inlineStr">
        <is>
          <t>Weekly</t>
        </is>
      </c>
      <c r="H8" s="7" t="inlineStr">
        <is>
          <t>Weekly transition review</t>
        </is>
      </c>
      <c r="I8" s="7" t="inlineStr">
        <is>
          <t>No</t>
        </is>
      </c>
      <c r="J8" s="8" t="n"/>
      <c r="K8" s="7" t="n"/>
    </row>
    <row r="9" ht="48" customHeight="1">
      <c r="A9" s="7" t="inlineStr">
        <is>
          <t>Process owners</t>
        </is>
      </c>
      <c r="B9" s="7" t="n"/>
      <c r="C9" s="7" t="inlineStr">
        <is>
          <t>Ours</t>
        </is>
      </c>
      <c r="D9" s="7" t="inlineStr">
        <is>
          <t>Approving process maps, procedures and exception rules</t>
        </is>
      </c>
      <c r="E9" s="7" t="inlineStr">
        <is>
          <t>Procedures approved; reverse shadowing passed</t>
        </is>
      </c>
      <c r="F9" s="7" t="inlineStr">
        <is>
          <t>Drafts to review, with dates</t>
        </is>
      </c>
      <c r="G9" s="7" t="inlineStr">
        <is>
          <t>Weekly</t>
        </is>
      </c>
      <c r="H9" s="7" t="inlineStr">
        <is>
          <t>Working sessions</t>
        </is>
      </c>
      <c r="I9" s="7" t="inlineStr">
        <is>
          <t>No</t>
        </is>
      </c>
      <c r="J9" s="8" t="n"/>
      <c r="K9" s="7" t="n"/>
    </row>
    <row r="10" ht="48" customHeight="1">
      <c r="A10" s="7" t="inlineStr">
        <is>
          <t>People who know the work (subject matter experts)</t>
        </is>
      </c>
      <c r="B10" s="7" t="n"/>
      <c r="C10" s="7" t="inlineStr">
        <is>
          <t>Ours</t>
        </is>
      </c>
      <c r="D10" s="7" t="inlineStr">
        <is>
          <t>Teaching the work and watching the provider do it</t>
        </is>
      </c>
      <c r="E10" s="7" t="inlineStr">
        <is>
          <t>Reverse shadowing observed</t>
        </is>
      </c>
      <c r="F10" s="7" t="inlineStr">
        <is>
          <t>Time set aside, and what happens to them (from HR)</t>
        </is>
      </c>
      <c r="G10" s="7" t="inlineStr">
        <is>
          <t>Weekly</t>
        </is>
      </c>
      <c r="H10" s="7" t="inlineStr">
        <is>
          <t>Team meeting</t>
        </is>
      </c>
      <c r="I10" s="7" t="inlineStr">
        <is>
          <t>Yes</t>
        </is>
      </c>
      <c r="J10" s="8" t="n"/>
      <c r="K10" s="7" t="n"/>
    </row>
    <row r="11" ht="48" customHeight="1">
      <c r="A11" s="7" t="inlineStr">
        <is>
          <t>Team whose work is moving</t>
        </is>
      </c>
      <c r="B11" s="7" t="n"/>
      <c r="C11" s="7" t="inlineStr">
        <is>
          <t>Ours</t>
        </is>
      </c>
      <c r="D11" s="7" t="inlineStr">
        <is>
          <t>Their own day-to-day work during the transition</t>
        </is>
      </c>
      <c r="E11" s="7" t="n"/>
      <c r="F11" s="7" t="inlineStr">
        <is>
          <t>What is changing, when, and what it means for them (from HR)</t>
        </is>
      </c>
      <c r="G11" s="7" t="inlineStr">
        <is>
          <t>As agreed with HR</t>
        </is>
      </c>
      <c r="H11" s="7" t="inlineStr">
        <is>
          <t>Team meeting and 1:1s</t>
        </is>
      </c>
      <c r="I11" s="7" t="inlineStr">
        <is>
          <t>Yes</t>
        </is>
      </c>
      <c r="J11" s="8" t="n"/>
      <c r="K11" s="7" t="n"/>
    </row>
    <row r="12" ht="48" customHeight="1">
      <c r="A12" s="7" t="inlineStr">
        <is>
          <t>HR and employee relations</t>
        </is>
      </c>
      <c r="B12" s="7" t="n"/>
      <c r="C12" s="7" t="inlineStr">
        <is>
          <t>Ours</t>
        </is>
      </c>
      <c r="D12" s="7" t="inlineStr">
        <is>
          <t>Timing of people communications, retention plans and legal requirements for affected employees</t>
        </is>
      </c>
      <c r="E12" s="7" t="inlineStr">
        <is>
          <t>People communications</t>
        </is>
      </c>
      <c r="F12" s="7" t="inlineStr">
        <is>
          <t>Any change to dates or scope that affects people</t>
        </is>
      </c>
      <c r="G12" s="7" t="inlineStr">
        <is>
          <t>Weekly</t>
        </is>
      </c>
      <c r="H12" s="7" t="inlineStr">
        <is>
          <t>1:1</t>
        </is>
      </c>
      <c r="I12" s="7" t="inlineStr">
        <is>
          <t>Yes</t>
        </is>
      </c>
      <c r="J12" s="8" t="n"/>
      <c r="K12" s="7" t="n"/>
    </row>
    <row r="13" ht="48" customHeight="1">
      <c r="A13" s="7" t="inlineStr">
        <is>
          <t>Works council or union (where one applies)</t>
        </is>
      </c>
      <c r="B13" s="7" t="n"/>
      <c r="C13" s="7" t="inlineStr">
        <is>
          <t>Other</t>
        </is>
      </c>
      <c r="D13" s="7" t="inlineStr">
        <is>
          <t>Consultation rights before changes to jobs</t>
        </is>
      </c>
      <c r="E13" s="7" t="inlineStr">
        <is>
          <t>Consultation complete</t>
        </is>
      </c>
      <c r="F13" s="7" t="inlineStr">
        <is>
          <t>Whatever the law or agreement requires, through HR and legal</t>
        </is>
      </c>
      <c r="G13" s="7" t="inlineStr">
        <is>
          <t>As required</t>
        </is>
      </c>
      <c r="H13" s="7" t="inlineStr">
        <is>
          <t>Formal, through HR</t>
        </is>
      </c>
      <c r="I13" s="7" t="inlineStr">
        <is>
          <t>Yes</t>
        </is>
      </c>
      <c r="J13" s="8" t="n"/>
      <c r="K13" s="7" t="n"/>
    </row>
    <row r="14" ht="48" customHeight="1">
      <c r="A14" s="7" t="inlineStr">
        <is>
          <t>IT identity and access</t>
        </is>
      </c>
      <c r="B14" s="7" t="n"/>
      <c r="C14" s="7" t="inlineStr">
        <is>
          <t>Ours</t>
        </is>
      </c>
      <c r="D14" s="7" t="inlineStr">
        <is>
          <t>Accounts, VPN, licenses and devices for the provider's people</t>
        </is>
      </c>
      <c r="E14" s="7" t="inlineStr">
        <is>
          <t>Access tested by the provider's operators</t>
        </is>
      </c>
      <c r="F14" s="7" t="inlineStr">
        <is>
          <t>The access log, names and dates</t>
        </is>
      </c>
      <c r="G14" s="7" t="inlineStr">
        <is>
          <t>Weekly</t>
        </is>
      </c>
      <c r="H14" s="7" t="inlineStr">
        <is>
          <t>Access stand-up</t>
        </is>
      </c>
      <c r="I14" s="7" t="inlineStr">
        <is>
          <t>No</t>
        </is>
      </c>
      <c r="J14" s="8" t="n"/>
      <c r="K14" s="7" t="n"/>
    </row>
    <row r="15" ht="48" customHeight="1">
      <c r="A15" s="7" t="inlineStr">
        <is>
          <t>Information security</t>
        </is>
      </c>
      <c r="B15" s="7" t="n"/>
      <c r="C15" s="7" t="inlineStr">
        <is>
          <t>Ours</t>
        </is>
      </c>
      <c r="D15" s="7" t="inlineStr">
        <is>
          <t>Security review of the provider's access and locations</t>
        </is>
      </c>
      <c r="E15" s="7" t="inlineStr">
        <is>
          <t>Security sign-off</t>
        </is>
      </c>
      <c r="F15" s="7" t="inlineStr">
        <is>
          <t>Which systems, data and locations are in scope</t>
        </is>
      </c>
      <c r="G15" s="7" t="inlineStr">
        <is>
          <t>At each review point</t>
        </is>
      </c>
      <c r="H15" s="7" t="inlineStr">
        <is>
          <t>Email</t>
        </is>
      </c>
      <c r="I15" s="7" t="inlineStr">
        <is>
          <t>No</t>
        </is>
      </c>
      <c r="J15" s="8" t="n"/>
      <c r="K15" s="7" t="n"/>
    </row>
    <row r="16" ht="48" customHeight="1">
      <c r="A16" s="7" t="inlineStr">
        <is>
          <t>Privacy and data protection</t>
        </is>
      </c>
      <c r="B16" s="7" t="n"/>
      <c r="C16" s="7" t="inlineStr">
        <is>
          <t>Ours</t>
        </is>
      </c>
      <c r="D16" s="7" t="inlineStr">
        <is>
          <t>Approving provider access to personal or sensitive data</t>
        </is>
      </c>
      <c r="E16" s="7" t="inlineStr">
        <is>
          <t>Data protection review</t>
        </is>
      </c>
      <c r="F16" s="7" t="inlineStr">
        <is>
          <t>What data the provider will see, and from where</t>
        </is>
      </c>
      <c r="G16" s="7" t="inlineStr">
        <is>
          <t>At each review point</t>
        </is>
      </c>
      <c r="H16" s="7" t="inlineStr">
        <is>
          <t>Email</t>
        </is>
      </c>
      <c r="I16" s="7" t="inlineStr">
        <is>
          <t>No</t>
        </is>
      </c>
      <c r="J16" s="8" t="n"/>
      <c r="K16" s="7" t="n"/>
    </row>
    <row r="17" ht="48" customHeight="1">
      <c r="A17" s="7" t="inlineStr">
        <is>
          <t>Legal and contracts</t>
        </is>
      </c>
      <c r="B17" s="7" t="n"/>
      <c r="C17" s="7" t="inlineStr">
        <is>
          <t>Ours</t>
        </is>
      </c>
      <c r="D17" s="7" t="inlineStr">
        <is>
          <t>Contract schedules, change requests and formal notices</t>
        </is>
      </c>
      <c r="E17" s="7" t="inlineStr">
        <is>
          <t>Contract changes</t>
        </is>
      </c>
      <c r="F17" s="7" t="inlineStr">
        <is>
          <t>Proposed changes to dates, scope or obligations</t>
        </is>
      </c>
      <c r="G17" s="7" t="inlineStr">
        <is>
          <t>As needed</t>
        </is>
      </c>
      <c r="H17" s="7" t="inlineStr">
        <is>
          <t>Email</t>
        </is>
      </c>
      <c r="I17" s="7" t="inlineStr">
        <is>
          <t>Yes</t>
        </is>
      </c>
      <c r="J17" s="8" t="n"/>
      <c r="K17" s="7" t="n"/>
    </row>
    <row r="18" ht="48" customHeight="1">
      <c r="A18" s="7" t="inlineStr">
        <is>
          <t>Finance and budget owner</t>
        </is>
      </c>
      <c r="B18" s="7" t="n"/>
      <c r="C18" s="7" t="inlineStr">
        <is>
          <t>Ours</t>
        </is>
      </c>
      <c r="D18" s="7" t="inlineStr">
        <is>
          <t>Transition costs, the savings baseline and the provider's invoices</t>
        </is>
      </c>
      <c r="E18" s="7" t="inlineStr">
        <is>
          <t>Budget changes</t>
        </is>
      </c>
      <c r="F18" s="7" t="inlineStr">
        <is>
          <t>The cost of delays and extra hypercare</t>
        </is>
      </c>
      <c r="G18" s="7" t="inlineStr">
        <is>
          <t>Monthly</t>
        </is>
      </c>
      <c r="H18" s="7" t="inlineStr">
        <is>
          <t>Email</t>
        </is>
      </c>
      <c r="I18" s="7" t="inlineStr">
        <is>
          <t>Yes</t>
        </is>
      </c>
      <c r="J18" s="8" t="n"/>
      <c r="K18" s="7" t="n"/>
    </row>
    <row r="19" ht="48" customHeight="1">
      <c r="A19" s="7" t="inlineStr">
        <is>
          <t>Procurement or vendor management</t>
        </is>
      </c>
      <c r="B19" s="7" t="n"/>
      <c r="C19" s="7" t="inlineStr">
        <is>
          <t>Ours</t>
        </is>
      </c>
      <c r="D19" s="7" t="inlineStr">
        <is>
          <t>The commercial relationship and contract governance after go-live</t>
        </is>
      </c>
      <c r="E19" s="7" t="inlineStr">
        <is>
          <t>Commercial changes</t>
        </is>
      </c>
      <c r="F19" s="7" t="inlineStr">
        <is>
          <t>Anything the provider asks to change</t>
        </is>
      </c>
      <c r="G19" s="7" t="inlineStr">
        <is>
          <t>Every two weeks</t>
        </is>
      </c>
      <c r="H19" s="7" t="inlineStr">
        <is>
          <t>Email</t>
        </is>
      </c>
      <c r="I19" s="7" t="inlineStr">
        <is>
          <t>No</t>
        </is>
      </c>
      <c r="J19" s="8" t="n"/>
      <c r="K19" s="7" t="n"/>
    </row>
    <row r="20" ht="48" customHeight="1">
      <c r="A20" s="7" t="inlineStr">
        <is>
          <t>Internal audit, risk and controls</t>
        </is>
      </c>
      <c r="B20" s="7" t="n"/>
      <c r="C20" s="7" t="inlineStr">
        <is>
          <t>Ours</t>
        </is>
      </c>
      <c r="D20" s="7" t="inlineStr">
        <is>
          <t>Controls that change with the new process (for example SOX controls)</t>
        </is>
      </c>
      <c r="E20" s="7" t="inlineStr">
        <is>
          <t>Controls documented for the new process</t>
        </is>
      </c>
      <c r="F20" s="7" t="inlineStr">
        <is>
          <t>Changes to key controls and who performs them</t>
        </is>
      </c>
      <c r="G20" s="7" t="inlineStr">
        <is>
          <t>At each review point</t>
        </is>
      </c>
      <c r="H20" s="7" t="inlineStr">
        <is>
          <t>Email</t>
        </is>
      </c>
      <c r="I20" s="7" t="inlineStr">
        <is>
          <t>No</t>
        </is>
      </c>
      <c r="J20" s="8" t="n"/>
      <c r="K20" s="7" t="n"/>
    </row>
    <row r="21" ht="48" customHeight="1">
      <c r="A21" s="7" t="inlineStr">
        <is>
          <t>Teams that hand work in or out</t>
        </is>
      </c>
      <c r="B21" s="7" t="n"/>
      <c r="C21" s="7" t="inlineStr">
        <is>
          <t>Ours</t>
        </is>
      </c>
      <c r="D21" s="7" t="inlineStr">
        <is>
          <t>Handoffs into and out of the work that is moving</t>
        </is>
      </c>
      <c r="E21" s="7" t="inlineStr">
        <is>
          <t>Handoff agreements</t>
        </is>
      </c>
      <c r="F21" s="7" t="inlineStr">
        <is>
          <t>What changes for them, when, and in what format</t>
        </is>
      </c>
      <c r="G21" s="7" t="inlineStr">
        <is>
          <t>Every two weeks</t>
        </is>
      </c>
      <c r="H21" s="7" t="inlineStr">
        <is>
          <t>Email</t>
        </is>
      </c>
      <c r="I21" s="7" t="inlineStr">
        <is>
          <t>No</t>
        </is>
      </c>
      <c r="J21" s="8" t="n"/>
      <c r="K21" s="7" t="n"/>
    </row>
    <row r="22" ht="48" customHeight="1">
      <c r="A22" s="7" t="inlineStr">
        <is>
          <t>Business users, customers and suppliers who will notice</t>
        </is>
      </c>
      <c r="B22" s="7" t="n"/>
      <c r="C22" s="7" t="inlineStr">
        <is>
          <t>Other</t>
        </is>
      </c>
      <c r="D22" s="7" t="inlineStr">
        <is>
          <t>Requests, inquiries and the service they receive</t>
        </is>
      </c>
      <c r="E22" s="7" t="n"/>
      <c r="F22" s="7" t="inlineStr">
        <is>
          <t>What changes, when, and who to ask</t>
        </is>
      </c>
      <c r="G22" s="7" t="inlineStr">
        <is>
          <t>Before and at go-live</t>
        </is>
      </c>
      <c r="H22" s="7" t="inlineStr">
        <is>
          <t>Announcement or letter</t>
        </is>
      </c>
      <c r="I22" s="7" t="inlineStr">
        <is>
          <t>No</t>
        </is>
      </c>
      <c r="J22" s="8" t="n"/>
      <c r="K22" s="7" t="n"/>
    </row>
    <row r="23" ht="48" customHeight="1">
      <c r="A23" s="7" t="inlineStr">
        <is>
          <t>Training and communications</t>
        </is>
      </c>
      <c r="B23" s="7" t="n"/>
      <c r="C23" s="7" t="inlineStr">
        <is>
          <t>Ours</t>
        </is>
      </c>
      <c r="D23" s="7" t="inlineStr">
        <is>
          <t>Materials and announcements for people outside the core team</t>
        </is>
      </c>
      <c r="E23" s="7" t="n"/>
      <c r="F23" s="7" t="inlineStr">
        <is>
          <t>Dates, changes and FAQs</t>
        </is>
      </c>
      <c r="G23" s="7" t="inlineStr">
        <is>
          <t>Every two weeks</t>
        </is>
      </c>
      <c r="H23" s="7" t="inlineStr">
        <is>
          <t>Email</t>
        </is>
      </c>
      <c r="I23" s="7" t="inlineStr">
        <is>
          <t>No</t>
        </is>
      </c>
      <c r="J23" s="8" t="n"/>
      <c r="K23" s="7" t="n"/>
    </row>
    <row r="24" ht="48" customHeight="1">
      <c r="A24" s="7" t="inlineStr">
        <is>
          <t>Facilities and badging</t>
        </is>
      </c>
      <c r="B24" s="7" t="n"/>
      <c r="C24" s="7" t="inlineStr">
        <is>
          <t>Ours</t>
        </is>
      </c>
      <c r="D24" s="7" t="inlineStr">
        <is>
          <t>On-site access, desks and badges</t>
        </is>
      </c>
      <c r="E24" s="7" t="n"/>
      <c r="F24" s="7" t="inlineStr">
        <is>
          <t>Who needs access, where and when</t>
        </is>
      </c>
      <c r="G24" s="7" t="inlineStr">
        <is>
          <t>As needed</t>
        </is>
      </c>
      <c r="H24" s="7" t="inlineStr">
        <is>
          <t>Ticket or email</t>
        </is>
      </c>
      <c r="I24" s="7" t="inlineStr">
        <is>
          <t>No</t>
        </is>
      </c>
      <c r="J24" s="8" t="n"/>
      <c r="K24" s="7" t="n"/>
    </row>
    <row r="25" ht="48" customHeight="1">
      <c r="A25" s="7" t="inlineStr">
        <is>
          <t>Outgoing provider (if you are replacing one)</t>
        </is>
      </c>
      <c r="B25" s="7" t="n"/>
      <c r="C25" s="7" t="inlineStr">
        <is>
          <t>Other</t>
        </is>
      </c>
      <c r="D25" s="7" t="inlineStr">
        <is>
          <t>Exit assistance, data and knowledge handover</t>
        </is>
      </c>
      <c r="E25" s="7" t="inlineStr">
        <is>
          <t>Handover complete</t>
        </is>
      </c>
      <c r="F25" s="7" t="inlineStr">
        <is>
          <t>Dates and data requests, per their contract</t>
        </is>
      </c>
      <c r="G25" s="7" t="inlineStr">
        <is>
          <t>Weekly</t>
        </is>
      </c>
      <c r="H25" s="7" t="inlineStr">
        <is>
          <t>Formal, per their contract</t>
        </is>
      </c>
      <c r="I25" s="7" t="inlineStr">
        <is>
          <t>Yes</t>
        </is>
      </c>
      <c r="J25" s="8" t="n"/>
      <c r="K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8" t="n"/>
      <c r="K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8" t="n"/>
      <c r="K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8" t="n"/>
      <c r="K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8" t="n"/>
      <c r="K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8" t="n"/>
      <c r="K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8" t="n"/>
      <c r="K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8" t="n"/>
      <c r="K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8" t="n"/>
      <c r="K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8" t="n"/>
      <c r="K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8" t="n"/>
      <c r="K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8" t="n"/>
      <c r="K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8" t="n"/>
      <c r="K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8" t="n"/>
      <c r="K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8" t="n"/>
      <c r="K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8" t="n"/>
      <c r="K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8" t="n"/>
      <c r="K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8" t="n"/>
      <c r="K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8" t="n"/>
      <c r="K43" s="7" t="n"/>
    </row>
  </sheetData>
  <conditionalFormatting sqref="B4:B43">
    <cfRule type="expression" priority="1" dxfId="6" stopIfTrue="1">
      <formula>AND($A4&lt;&gt;"",$B4="",$E4&lt;&gt;"")</formula>
    </cfRule>
    <cfRule type="expression" priority="2" dxfId="7" stopIfTrue="1">
      <formula>AND($A4&lt;&gt;"",$B4="")</formula>
    </cfRule>
  </conditionalFormatting>
  <dataValidations count="2">
    <dataValidation sqref="C4:C43" showDropDown="0" showInputMessage="0" showErrorMessage="1" allowBlank="1" errorTitle="Pick from the list" error="Choose one of the options in the dropdown." type="list">
      <formula1>"Ours,Provider,Both,Other"</formula1>
    </dataValidation>
    <dataValidation sqref="I4:I43" showDropDown="0" showInputMessage="0" showErrorMessage="1" allowBlank="1" errorTitle="Pick from the list" error="Choose one of the options in the dropdown." type="list">
      <formula1>"Yes,No"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6" customWidth="1" min="3" max="3"/>
    <col width="52" customWidth="1" min="4" max="4"/>
    <col width="9" customWidth="1" min="5" max="5"/>
  </cols>
  <sheetData>
    <row r="1">
      <c r="A1" s="1" t="inlineStr">
        <is>
          <t>Run this tracker with the AI you already have</t>
        </is>
      </c>
    </row>
    <row r="2">
      <c r="A2" s="5" t="inlineStr">
        <is>
          <t>Copy-ready prompts, setup steps for Microsoft 365 Copilot, ChatGPT and Gemini, and the rules for using AI on transition data are on this page:</t>
        </is>
      </c>
    </row>
    <row r="3">
      <c r="A3" s="27" t="inlineStr">
        <is>
          <t>https://www.yourscalex.com/outsourcing-transition-ai-kit.html</t>
        </is>
      </c>
    </row>
    <row r="5">
      <c r="A5" s="6" t="inlineStr">
        <is>
          <t>When</t>
        </is>
      </c>
      <c r="B5" s="6" t="inlineStr">
        <is>
          <t>Routine</t>
        </is>
      </c>
      <c r="C5" s="6" t="inlineStr">
        <is>
          <t>Prompt on the web page</t>
        </is>
      </c>
      <c r="D5" s="6" t="inlineStr">
        <is>
          <t>What you get</t>
        </is>
      </c>
      <c r="E5" s="6" t="inlineStr">
        <is>
          <t>Minutes</t>
        </is>
      </c>
    </row>
    <row r="6" ht="34" customHeight="1">
      <c r="A6" s="7" t="inlineStr">
        <is>
          <t>Once, at kickoff</t>
        </is>
      </c>
      <c r="B6" s="7" t="inlineStr">
        <is>
          <t>Teach your AI the transition and the rules</t>
        </is>
      </c>
      <c r="C6" s="7" t="inlineStr">
        <is>
          <t>1. Project instructions</t>
        </is>
      </c>
      <c r="D6" s="7" t="inlineStr">
        <is>
          <t>Your assistant knows the tracker's columns, statuses and rules</t>
        </is>
      </c>
      <c r="E6" s="7" t="n">
        <v>10</v>
      </c>
    </row>
    <row r="7" ht="34" customHeight="1">
      <c r="A7" s="7" t="inlineStr">
        <is>
          <t>Once, at kickoff</t>
        </is>
      </c>
      <c r="B7" s="7" t="inlineStr">
        <is>
          <t>Build the tracker from the contract, plan and email</t>
        </is>
      </c>
      <c r="C7" s="7" t="inlineStr">
        <is>
          <t>2. Build the tracker</t>
        </is>
      </c>
      <c r="D7" s="7" t="inlineStr">
        <is>
          <t>Missing rows, our dependencies with no owner, and open questions</t>
        </is>
      </c>
      <c r="E7" s="7" t="n">
        <v>20</v>
      </c>
    </row>
    <row r="8" ht="34" customHeight="1">
      <c r="A8" s="7" t="inlineStr">
        <is>
          <t>At kickoff, then monthly</t>
        </is>
      </c>
      <c r="B8" s="7" t="inlineStr">
        <is>
          <t>Find every stakeholder</t>
        </is>
      </c>
      <c r="C8" s="7" t="inlineStr">
        <is>
          <t>3. Find every stakeholder</t>
        </is>
      </c>
      <c r="D8" s="7" t="inlineStr">
        <is>
          <t>A filled Stakeholder Map and the groups nobody owns</t>
        </is>
      </c>
      <c r="E8" s="7" t="n">
        <v>15</v>
      </c>
    </row>
    <row r="9" ht="34" customHeight="1">
      <c r="A9" s="7" t="inlineStr">
        <is>
          <t>Every Monday</t>
        </is>
      </c>
      <c r="B9" s="7" t="inlineStr">
        <is>
          <t>The weekly sweep</t>
        </is>
      </c>
      <c r="C9" s="7" t="inlineStr">
        <is>
          <t>4. The Monday sweep</t>
        </is>
      </c>
      <c r="D9" s="7" t="inlineStr">
        <is>
          <t>Row updates with sources, claims without proof, our late items and draft nudges</t>
        </is>
      </c>
      <c r="E9" s="7" t="n">
        <v>20</v>
      </c>
    </row>
    <row r="10" ht="34" customHeight="1">
      <c r="A10" s="7" t="inlineStr">
        <is>
          <t>Before each weekly review</t>
        </is>
      </c>
      <c r="B10" s="7" t="inlineStr">
        <is>
          <t>Done, or proven?</t>
        </is>
      </c>
      <c r="C10" s="7" t="inlineStr">
        <is>
          <t>5. Done, or proven?</t>
        </is>
      </c>
      <c r="D10" s="7" t="inlineStr">
        <is>
          <t>The exact evidence to ask for on every critical claim</t>
        </is>
      </c>
      <c r="E10" s="7" t="n">
        <v>10</v>
      </c>
    </row>
    <row r="11" ht="34" customHeight="1">
      <c r="A11" s="7" t="inlineStr">
        <is>
          <t>When the provider's status report arrives</t>
        </is>
      </c>
      <c r="B11" s="7" t="inlineStr">
        <is>
          <t>Watermelon check</t>
        </is>
      </c>
      <c r="C11" s="7" t="inlineStr">
        <is>
          <t>6. Watermelon check</t>
        </is>
      </c>
      <c r="D11" s="7" t="inlineStr">
        <is>
          <t>Green items with no proof, date mismatches and questions to ask</t>
        </is>
      </c>
      <c r="E11" s="7" t="n">
        <v>10</v>
      </c>
    </row>
    <row r="12" ht="34" customHeight="1">
      <c r="A12" s="7" t="inlineStr">
        <is>
          <t>After each review or steering meeting</t>
        </is>
      </c>
      <c r="B12" s="7" t="inlineStr">
        <is>
          <t>Turn the meeting into decisions</t>
        </is>
      </c>
      <c r="C12" s="7" t="inlineStr">
        <is>
          <t>7. Meeting to decisions</t>
        </is>
      </c>
      <c r="D12" s="7" t="inlineStr">
        <is>
          <t>Decisions, who made them, actions, accepted risks and a recap email</t>
        </is>
      </c>
      <c r="E12" s="7" t="n">
        <v>10</v>
      </c>
    </row>
    <row r="13" ht="34" customHeight="1">
      <c r="A13" s="7" t="inlineStr">
        <is>
          <t>Two weeks and three days before go-live</t>
        </is>
      </c>
      <c r="B13" s="7" t="inlineStr">
        <is>
          <t>Go/no-go pre-read</t>
        </is>
      </c>
      <c r="C13" s="7" t="inlineStr">
        <is>
          <t>8. Go/no-go pre-read</t>
        </is>
      </c>
      <c r="D13" s="7" t="inlineStr">
        <is>
          <t>Each criterion met or not, with evidence, and who still has to sign off</t>
        </is>
      </c>
      <c r="E13" s="7" t="n">
        <v>20</v>
      </c>
    </row>
    <row r="14" ht="34" customHeight="1">
      <c r="A14" s="7" t="inlineStr">
        <is>
          <t>Weekly during hypercare</t>
        </is>
      </c>
      <c r="B14" s="7" t="inlineStr">
        <is>
          <t>Hypercare exit check</t>
        </is>
      </c>
      <c r="C14" s="7" t="inlineStr">
        <is>
          <t>9. Hypercare exit check</t>
        </is>
      </c>
      <c r="D14" s="7" t="inlineStr">
        <is>
          <t>Exit criteria met or not, and a draft extend-or-exit note</t>
        </is>
      </c>
      <c r="E14" s="7" t="n">
        <v>15</v>
      </c>
    </row>
    <row r="15" ht="34" customHeight="1">
      <c r="A15" s="7" t="inlineStr">
        <is>
          <t>Every Friday</t>
        </is>
      </c>
      <c r="B15" s="7" t="inlineStr">
        <is>
          <t>Stakeholder updates</t>
        </is>
      </c>
      <c r="C15" s="7" t="inlineStr">
        <is>
          <t>10. Stakeholder updates</t>
        </is>
      </c>
      <c r="D15" s="7" t="inlineStr">
        <is>
          <t>Sponsor, steering committee, provider-safe and business-user versions</t>
        </is>
      </c>
      <c r="E15" s="7" t="n">
        <v>15</v>
      </c>
    </row>
    <row r="17" ht="18" customHeight="1">
      <c r="A17" s="23" t="inlineStr">
        <is>
          <t>The rules</t>
        </is>
      </c>
    </row>
    <row r="18" ht="30" customHeight="1">
      <c r="A18" s="24" t="inlineStr">
        <is>
          <t>1. The AI suggests. Named people decide, especially go/no-go, risk acceptance and anything about people's jobs.</t>
        </is>
      </c>
    </row>
    <row r="19" ht="30" customHeight="1">
      <c r="A19" s="24" t="inlineStr">
        <is>
          <t>2. Nothing becomes Proven because someone said it's done. Proven means our team has seen the evidence.</t>
        </is>
      </c>
    </row>
    <row r="20" ht="30" customHeight="1">
      <c r="A20" s="24" t="inlineStr">
        <is>
          <t>3. Every suggested change names its source: an email, a meeting or a file.</t>
        </is>
      </c>
    </row>
    <row r="21" ht="30" customHeight="1">
      <c r="A21" s="24" t="inlineStr">
        <is>
          <t>4. Internal-only rows and anything about individual employees never go into a message or file for the provider.</t>
        </is>
      </c>
    </row>
    <row r="22" ht="30" customHeight="1">
      <c r="A22" s="24" t="inlineStr">
        <is>
          <t>5. Only use AI tools and connections your company has approved for this data. No approved tool? Practice on the fictional example.</t>
        </is>
      </c>
    </row>
  </sheetData>
  <mergeCells count="6">
    <mergeCell ref="A21:E21"/>
    <mergeCell ref="A20:E20"/>
    <mergeCell ref="A19:E19"/>
    <mergeCell ref="A22:E22"/>
    <mergeCell ref="A17:E17"/>
    <mergeCell ref="A18:E18"/>
  </mergeCells>
  <hyperlinks>
    <hyperlink xmlns:r="http://schemas.openxmlformats.org/officeDocument/2006/relationships" ref="A3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M6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44" customWidth="1" min="2" max="2"/>
    <col width="46" customWidth="1" min="3" max="3"/>
    <col width="15" customWidth="1" min="4" max="4"/>
    <col width="15" customWidth="1" min="5" max="5"/>
    <col width="12" customWidth="1" min="6" max="6"/>
    <col width="15" customWidth="1" min="7" max="7"/>
    <col width="11" customWidth="1" min="8" max="8"/>
    <col width="11" customWidth="1" min="9" max="9"/>
    <col width="13" customWidth="1" min="10" max="10"/>
    <col width="10" customWidth="1" min="11" max="11"/>
    <col width="32" customWidth="1" min="12" max="12"/>
    <col width="46" customWidth="1" min="13" max="13"/>
  </cols>
  <sheetData>
    <row r="1">
      <c r="A1" s="1" t="inlineStr">
        <is>
          <t>FICTIONAL EXAMPLE: Harborlight Mutual is moving accounts payable invoice processing to Quillmark Operations</t>
        </is>
      </c>
      <c r="K1" s="2" t="inlineStr">
        <is>
          <t>Status as of</t>
        </is>
      </c>
      <c r="L1" s="3" t="n">
        <v>46300</v>
      </c>
      <c r="M1" s="4" t="inlineStr">
        <is>
          <t>Fixed date for this example.</t>
        </is>
      </c>
    </row>
    <row r="2">
      <c r="A2" s="5" t="inlineStr">
        <is>
          <t>Both companies and every name are invented. Go-live is planned for October 19, 2026. Read the Flag column, then open Go-Live Summary for the reading.</t>
        </is>
      </c>
    </row>
    <row r="3" ht="34" customHeight="1">
      <c r="A3" s="6" t="inlineStr">
        <is>
          <t>Area</t>
        </is>
      </c>
      <c r="B3" s="6" t="inlineStr">
        <is>
          <t>Readiness item (what has to be true)</t>
        </is>
      </c>
      <c r="C3" s="6" t="inlineStr">
        <is>
          <t>How we'll know (evidence)</t>
        </is>
      </c>
      <c r="D3" s="6" t="inlineStr">
        <is>
          <t>Our owner</t>
        </is>
      </c>
      <c r="E3" s="6" t="inlineStr">
        <is>
          <t>Provider owner</t>
        </is>
      </c>
      <c r="F3" s="6" t="inlineStr">
        <is>
          <t>Needed by</t>
        </is>
      </c>
      <c r="G3" s="6" t="inlineStr">
        <is>
          <t>Status</t>
        </is>
      </c>
      <c r="H3" s="6" t="inlineStr">
        <is>
          <t>Critical for go-live?</t>
        </is>
      </c>
      <c r="I3" s="6" t="inlineStr">
        <is>
          <t>Waiting on our side?</t>
        </is>
      </c>
      <c r="J3" s="6" t="inlineStr">
        <is>
          <t>Go-live impact if late (days)</t>
        </is>
      </c>
      <c r="K3" s="6" t="inlineStr">
        <is>
          <t>Days late (auto)</t>
        </is>
      </c>
      <c r="L3" s="6" t="inlineStr">
        <is>
          <t>Flag (auto)</t>
        </is>
      </c>
      <c r="M3" s="6" t="inlineStr">
        <is>
          <t>Notes and next action</t>
        </is>
      </c>
    </row>
    <row r="4" ht="48" customHeight="1">
      <c r="A4" s="7" t="inlineStr">
        <is>
          <t>People</t>
        </is>
      </c>
      <c r="B4" s="7" t="inlineStr">
        <is>
          <t>Provider transition manager named and dedicated (not the account executive)</t>
        </is>
      </c>
      <c r="C4" s="7" t="inlineStr">
        <is>
          <t>Named person working full time on the transition, with a written role</t>
        </is>
      </c>
      <c r="D4" s="7" t="inlineStr">
        <is>
          <t>D. Morales</t>
        </is>
      </c>
      <c r="E4" s="7" t="inlineStr">
        <is>
          <t>S. Iyer</t>
        </is>
      </c>
      <c r="F4" s="8" t="n">
        <v>46251</v>
      </c>
      <c r="G4" s="7" t="inlineStr">
        <is>
          <t>Proven</t>
        </is>
      </c>
      <c r="H4" s="7" t="inlineStr">
        <is>
          <t>Yes</t>
        </is>
      </c>
      <c r="I4" s="7" t="inlineStr">
        <is>
          <t>No</t>
        </is>
      </c>
      <c r="J4" s="9" t="n"/>
      <c r="K4" s="10">
        <f>IF(OR($B4="",$F4="",$G4="Proven",$G4="Accepted risk",$G4="Not needed"),"",IF($L$1&gt;$F4,$L$1-$F4,""))</f>
        <v/>
      </c>
      <c r="L4" s="11">
        <f>IF($B4="","",IF($G4="Proven","Proven",IF($G4="Accepted risk","Accepted risk",IF($G4="Not needed","Not needed",IF(AND($H4="Yes",$I4="Yes",N($K4)&gt;0),"LATE ON OUR SIDE - CRITICAL",IF(AND($H4="Yes",N($K4)&gt;0),"LATE - CRITICAL",IF(AND($H4="Yes",$G4="Claimed done"),"CRITICAL - CLAIMED, NOT PROVEN",IF($H4="Yes","Critical - not proven yet",IF(AND($I4="Yes",N($K4)&gt;0),"Late on our side",IF(N($K4)&gt;0,"Late",IF($G4="Claimed done","Claimed, not proven","Open")))))))))))</f>
        <v/>
      </c>
      <c r="M4" s="7" t="inlineStr">
        <is>
          <t>Full time on the transition since kickoff.</t>
        </is>
      </c>
    </row>
    <row r="5" ht="48" customHeight="1">
      <c r="A5" s="7" t="inlineStr">
        <is>
          <t>People</t>
        </is>
      </c>
      <c r="B5" s="7" t="inlineStr">
        <is>
          <t>Our transition manager named, with time and decision authority</t>
        </is>
      </c>
      <c r="C5" s="7" t="inlineStr">
        <is>
          <t>Named person, other work reassigned, and the executive sponsor has confirmed their authority</t>
        </is>
      </c>
      <c r="D5" s="7" t="inlineStr">
        <is>
          <t>K. Walsh</t>
        </is>
      </c>
      <c r="E5" s="7" t="inlineStr">
        <is>
          <t>S. Iyer</t>
        </is>
      </c>
      <c r="F5" s="8" t="n">
        <v>46251</v>
      </c>
      <c r="G5" s="7" t="inlineStr">
        <is>
          <t>Proven</t>
        </is>
      </c>
      <c r="H5" s="7" t="inlineStr">
        <is>
          <t>Yes</t>
        </is>
      </c>
      <c r="I5" s="7" t="inlineStr">
        <is>
          <t>Yes</t>
        </is>
      </c>
      <c r="J5" s="9" t="n"/>
      <c r="K5" s="10">
        <f>IF(OR($B5="",$F5="",$G5="Proven",$G5="Accepted risk",$G5="Not needed"),"",IF($L$1&gt;$F5,$L$1-$F5,""))</f>
        <v/>
      </c>
      <c r="L5" s="11">
        <f>IF($B5="","",IF($G5="Proven","Proven",IF($G5="Accepted risk","Accepted risk",IF($G5="Not needed","Not needed",IF(AND($H5="Yes",$I5="Yes",N($K5)&gt;0),"LATE ON OUR SIDE - CRITICAL",IF(AND($H5="Yes",N($K5)&gt;0),"LATE - CRITICAL",IF(AND($H5="Yes",$G5="Claimed done"),"CRITICAL - CLAIMED, NOT PROVEN",IF($H5="Yes","Critical - not proven yet",IF(AND($I5="Yes",N($K5)&gt;0),"Late on our side",IF(N($K5)&gt;0,"Late",IF($G5="Claimed done","Claimed, not proven","Open")))))))))))</f>
        <v/>
      </c>
      <c r="M5" s="7" t="inlineStr">
        <is>
          <t>D. Morales named as our transition manager and released from month-end close work through November.</t>
        </is>
      </c>
    </row>
    <row r="6" ht="48" customHeight="1">
      <c r="A6" s="7" t="inlineStr">
        <is>
          <t>People</t>
        </is>
      </c>
      <c r="B6" s="7" t="inlineStr">
        <is>
          <t>Affected internal team told what is changing and what happens to them</t>
        </is>
      </c>
      <c r="C6" s="7" t="inlineStr">
        <is>
          <t>Communication delivered with HR, and open questions are being answered</t>
        </is>
      </c>
      <c r="D6" s="7" t="inlineStr">
        <is>
          <t>L. Park</t>
        </is>
      </c>
      <c r="E6" s="7" t="n"/>
      <c r="F6" s="8" t="n">
        <v>46258</v>
      </c>
      <c r="G6" s="7" t="inlineStr">
        <is>
          <t>Proven</t>
        </is>
      </c>
      <c r="H6" s="7" t="inlineStr">
        <is>
          <t>No</t>
        </is>
      </c>
      <c r="I6" s="7" t="inlineStr">
        <is>
          <t>Yes</t>
        </is>
      </c>
      <c r="J6" s="9" t="n"/>
      <c r="K6" s="10">
        <f>IF(OR($B6="",$F6="",$G6="Proven",$G6="Accepted risk",$G6="Not needed"),"",IF($L$1&gt;$F6,$L$1-$F6,""))</f>
        <v/>
      </c>
      <c r="L6" s="11">
        <f>IF($B6="","",IF($G6="Proven","Proven",IF($G6="Accepted risk","Accepted risk",IF($G6="Not needed","Not needed",IF(AND($H6="Yes",$I6="Yes",N($K6)&gt;0),"LATE ON OUR SIDE - CRITICAL",IF(AND($H6="Yes",N($K6)&gt;0),"LATE - CRITICAL",IF(AND($H6="Yes",$G6="Claimed done"),"CRITICAL - CLAIMED, NOT PROVEN",IF($H6="Yes","Critical - not proven yet",IF(AND($I6="Yes",N($K6)&gt;0),"Late on our side",IF(N($K6)&gt;0,"Late",IF($G6="Claimed done","Claimed, not proven","Open")))))))))))</f>
        <v/>
      </c>
      <c r="M6" s="7" t="inlineStr">
        <is>
          <t>Two Q&amp;A sessions held. Retention agreements in place for two senior clerks.</t>
        </is>
      </c>
    </row>
    <row r="7" ht="48" customHeight="1">
      <c r="A7" s="7" t="inlineStr">
        <is>
          <t>People</t>
        </is>
      </c>
      <c r="B7" s="7" t="inlineStr">
        <is>
          <t>Key knowledge holders have time set aside for knowledge transfer</t>
        </is>
      </c>
      <c r="C7" s="7" t="inlineStr">
        <is>
          <t>Sessions are on calendars and their normal workload is covered</t>
        </is>
      </c>
      <c r="D7" s="7" t="inlineStr">
        <is>
          <t>T. Nguyen</t>
        </is>
      </c>
      <c r="E7" s="7" t="inlineStr">
        <is>
          <t>R. Costa</t>
        </is>
      </c>
      <c r="F7" s="8" t="n">
        <v>46272</v>
      </c>
      <c r="G7" s="7" t="inlineStr">
        <is>
          <t>Proven</t>
        </is>
      </c>
      <c r="H7" s="7" t="inlineStr">
        <is>
          <t>Yes</t>
        </is>
      </c>
      <c r="I7" s="7" t="inlineStr">
        <is>
          <t>Yes</t>
        </is>
      </c>
      <c r="J7" s="9" t="n"/>
      <c r="K7" s="10">
        <f>IF(OR($B7="",$F7="",$G7="Proven",$G7="Accepted risk",$G7="Not needed"),"",IF($L$1&gt;$F7,$L$1-$F7,""))</f>
        <v/>
      </c>
      <c r="L7" s="11">
        <f>IF($B7="","",IF($G7="Proven","Proven",IF($G7="Accepted risk","Accepted risk",IF($G7="Not needed","Not needed",IF(AND($H7="Yes",$I7="Yes",N($K7)&gt;0),"LATE ON OUR SIDE - CRITICAL",IF(AND($H7="Yes",N($K7)&gt;0),"LATE - CRITICAL",IF(AND($H7="Yes",$G7="Claimed done"),"CRITICAL - CLAIMED, NOT PROVEN",IF($H7="Yes","Critical - not proven yet",IF(AND($I7="Yes",N($K7)&gt;0),"Late on our side",IF(N($K7)&gt;0,"Late",IF($G7="Claimed done","Claimed, not proven","Open")))))))))))</f>
        <v/>
      </c>
      <c r="M7" s="7" t="inlineStr">
        <is>
          <t>Temporary backfill covers the senior clerks during sessions.</t>
        </is>
      </c>
    </row>
    <row r="8" ht="48" customHeight="1">
      <c r="A8" s="7" t="inlineStr">
        <is>
          <t>People</t>
        </is>
      </c>
      <c r="B8" s="7" t="inlineStr">
        <is>
          <t>Provider team hired, cleared and onboarded</t>
        </is>
      </c>
      <c r="C8" s="7" t="inlineStr">
        <is>
          <t>Named roster, with background checks and required onboarding complete</t>
        </is>
      </c>
      <c r="D8" s="7" t="inlineStr">
        <is>
          <t>D. Morales</t>
        </is>
      </c>
      <c r="E8" s="7" t="inlineStr">
        <is>
          <t>R. Costa</t>
        </is>
      </c>
      <c r="F8" s="8" t="n">
        <v>46279</v>
      </c>
      <c r="G8" s="7" t="inlineStr">
        <is>
          <t>Proven</t>
        </is>
      </c>
      <c r="H8" s="7" t="inlineStr">
        <is>
          <t>Yes</t>
        </is>
      </c>
      <c r="I8" s="7" t="inlineStr">
        <is>
          <t>No</t>
        </is>
      </c>
      <c r="J8" s="9" t="n"/>
      <c r="K8" s="10">
        <f>IF(OR($B8="",$F8="",$G8="Proven",$G8="Accepted risk",$G8="Not needed"),"",IF($L$1&gt;$F8,$L$1-$F8,""))</f>
        <v/>
      </c>
      <c r="L8" s="11">
        <f>IF($B8="","",IF($G8="Proven","Proven",IF($G8="Accepted risk","Accepted risk",IF($G8="Not needed","Not needed",IF(AND($H8="Yes",$I8="Yes",N($K8)&gt;0),"LATE ON OUR SIDE - CRITICAL",IF(AND($H8="Yes",N($K8)&gt;0),"LATE - CRITICAL",IF(AND($H8="Yes",$G8="Claimed done"),"CRITICAL - CLAIMED, NOT PROVEN",IF($H8="Yes","Critical - not proven yet",IF(AND($I8="Yes",N($K8)&gt;0),"Late on our side",IF(N($K8)&gt;0,"Late",IF($G8="Claimed done","Claimed, not proven","Open")))))))))))</f>
        <v/>
      </c>
      <c r="M8" s="7" t="inlineStr">
        <is>
          <t>12 of 12 roles filled and cleared.</t>
        </is>
      </c>
    </row>
    <row r="9" ht="48" customHeight="1">
      <c r="A9" s="7" t="inlineStr">
        <is>
          <t>People</t>
        </is>
      </c>
      <c r="B9" s="7" t="inlineStr">
        <is>
          <t>Provider team can do the work (reverse shadowing passed)</t>
        </is>
      </c>
      <c r="C9" s="7" t="inlineStr">
        <is>
          <t>Our people watched them handle real work, including exceptions, and signed off</t>
        </is>
      </c>
      <c r="D9" s="7" t="inlineStr">
        <is>
          <t>T. Nguyen</t>
        </is>
      </c>
      <c r="E9" s="7" t="inlineStr">
        <is>
          <t>R. Costa</t>
        </is>
      </c>
      <c r="F9" s="8" t="n">
        <v>46304</v>
      </c>
      <c r="G9" s="7" t="inlineStr">
        <is>
          <t>Claimed done</t>
        </is>
      </c>
      <c r="H9" s="7" t="inlineStr">
        <is>
          <t>Yes</t>
        </is>
      </c>
      <c r="I9" s="7" t="inlineStr">
        <is>
          <t>No</t>
        </is>
      </c>
      <c r="J9" s="9" t="n"/>
      <c r="K9" s="10">
        <f>IF(OR($B9="",$F9="",$G9="Proven",$G9="Accepted risk",$G9="Not needed"),"",IF($L$1&gt;$F9,$L$1-$F9,""))</f>
        <v/>
      </c>
      <c r="L9" s="11">
        <f>IF($B9="","",IF($G9="Proven","Proven",IF($G9="Accepted risk","Accepted risk",IF($G9="Not needed","Not needed",IF(AND($H9="Yes",$I9="Yes",N($K9)&gt;0),"LATE ON OUR SIDE - CRITICAL",IF(AND($H9="Yes",N($K9)&gt;0),"LATE - CRITICAL",IF(AND($H9="Yes",$G9="Claimed done"),"CRITICAL - CLAIMED, NOT PROVEN",IF($H9="Yes","Critical - not proven yet",IF(AND($I9="Yes",N($K9)&gt;0),"Late on our side",IF(N($K9)&gt;0,"Late",IF($G9="Claimed done","Claimed, not proven","Open")))))))))))</f>
        <v/>
      </c>
      <c r="M9" s="7" t="inlineStr">
        <is>
          <t>Provider reports training complete. Our team has not yet watched them handle duplicate or disputed invoices.</t>
        </is>
      </c>
    </row>
    <row r="10" ht="48" customHeight="1">
      <c r="A10" s="7" t="inlineStr">
        <is>
          <t>Process</t>
        </is>
      </c>
      <c r="B10" s="7" t="inlineStr">
        <is>
          <t>Level 3 process map approved for each process in scope</t>
        </is>
      </c>
      <c r="C10" s="7" t="inlineStr">
        <is>
          <t>Maps show inputs, systems, decisions, exceptions and handoffs, and our process owner approved them</t>
        </is>
      </c>
      <c r="D10" s="7" t="inlineStr">
        <is>
          <t>T. Nguyen</t>
        </is>
      </c>
      <c r="E10" s="7" t="inlineStr">
        <is>
          <t>S. Iyer</t>
        </is>
      </c>
      <c r="F10" s="8" t="n">
        <v>46276</v>
      </c>
      <c r="G10" s="7" t="inlineStr">
        <is>
          <t>Proven</t>
        </is>
      </c>
      <c r="H10" s="7" t="inlineStr">
        <is>
          <t>Yes</t>
        </is>
      </c>
      <c r="I10" s="7" t="inlineStr">
        <is>
          <t>No</t>
        </is>
      </c>
      <c r="J10" s="9" t="n"/>
      <c r="K10" s="10">
        <f>IF(OR($B10="",$F10="",$G10="Proven",$G10="Accepted risk",$G10="Not needed"),"",IF($L$1&gt;$F10,$L$1-$F10,""))</f>
        <v/>
      </c>
      <c r="L10" s="11">
        <f>IF($B10="","",IF($G10="Proven","Proven",IF($G10="Accepted risk","Accepted risk",IF($G10="Not needed","Not needed",IF(AND($H10="Yes",$I10="Yes",N($K10)&gt;0),"LATE ON OUR SIDE - CRITICAL",IF(AND($H10="Yes",N($K10)&gt;0),"LATE - CRITICAL",IF(AND($H10="Yes",$G10="Claimed done"),"CRITICAL - CLAIMED, NOT PROVEN",IF($H10="Yes","Critical - not proven yet",IF(AND($I10="Yes",N($K10)&gt;0),"Late on our side",IF(N($K10)&gt;0,"Late",IF($G10="Claimed done","Claimed, not proven","Open")))))))))))</f>
        <v/>
      </c>
      <c r="M10" s="7" t="inlineStr">
        <is>
          <t>Approved for invoice intake, matching and exceptions.</t>
        </is>
      </c>
    </row>
    <row r="11" ht="48" customHeight="1">
      <c r="A11" s="7" t="inlineStr">
        <is>
          <t>Process</t>
        </is>
      </c>
      <c r="B11" s="7" t="inlineStr">
        <is>
          <t>Procedures written so someone new could follow them</t>
        </is>
      </c>
      <c r="C11" s="7" t="inlineStr">
        <is>
          <t>Our process owner reviewed and approved the procedures the provider will use</t>
        </is>
      </c>
      <c r="D11" s="7" t="inlineStr">
        <is>
          <t>T. Nguyen</t>
        </is>
      </c>
      <c r="E11" s="7" t="inlineStr">
        <is>
          <t>R. Costa</t>
        </is>
      </c>
      <c r="F11" s="8" t="n">
        <v>46290</v>
      </c>
      <c r="G11" s="7" t="inlineStr">
        <is>
          <t>Proven</t>
        </is>
      </c>
      <c r="H11" s="7" t="inlineStr">
        <is>
          <t>Yes</t>
        </is>
      </c>
      <c r="I11" s="7" t="inlineStr">
        <is>
          <t>No</t>
        </is>
      </c>
      <c r="J11" s="9" t="n"/>
      <c r="K11" s="10">
        <f>IF(OR($B11="",$F11="",$G11="Proven",$G11="Accepted risk",$G11="Not needed"),"",IF($L$1&gt;$F11,$L$1-$F11,""))</f>
        <v/>
      </c>
      <c r="L11" s="11">
        <f>IF($B11="","",IF($G11="Proven","Proven",IF($G11="Accepted risk","Accepted risk",IF($G11="Not needed","Not needed",IF(AND($H11="Yes",$I11="Yes",N($K11)&gt;0),"LATE ON OUR SIDE - CRITICAL",IF(AND($H11="Yes",N($K11)&gt;0),"LATE - CRITICAL",IF(AND($H11="Yes",$G11="Claimed done"),"CRITICAL - CLAIMED, NOT PROVEN",IF($H11="Yes","Critical - not proven yet",IF(AND($I11="Yes",N($K11)&gt;0),"Late on our side",IF(N($K11)&gt;0,"Late",IF($G11="Claimed done","Claimed, not proven","Open")))))))))))</f>
        <v/>
      </c>
      <c r="M11" s="7" t="inlineStr">
        <is>
          <t>Approved after two rounds of edits.</t>
        </is>
      </c>
    </row>
    <row r="12" ht="48" customHeight="1">
      <c r="A12" s="7" t="inlineStr">
        <is>
          <t>Process</t>
        </is>
      </c>
      <c r="B12" s="7" t="inlineStr">
        <is>
          <t>Exceptions and escalation rules documented</t>
        </is>
      </c>
      <c r="C12" s="7" t="inlineStr">
        <is>
          <t>The weird cases are written down, with who decides</t>
        </is>
      </c>
      <c r="D12" s="7" t="inlineStr">
        <is>
          <t>T. Nguyen</t>
        </is>
      </c>
      <c r="E12" s="7" t="inlineStr">
        <is>
          <t>R. Costa</t>
        </is>
      </c>
      <c r="F12" s="8" t="n">
        <v>46304</v>
      </c>
      <c r="G12" s="7" t="inlineStr">
        <is>
          <t>In progress</t>
        </is>
      </c>
      <c r="H12" s="7" t="inlineStr">
        <is>
          <t>Yes</t>
        </is>
      </c>
      <c r="I12" s="7" t="inlineStr">
        <is>
          <t>No</t>
        </is>
      </c>
      <c r="J12" s="9" t="n"/>
      <c r="K12" s="10">
        <f>IF(OR($B12="",$F12="",$G12="Proven",$G12="Accepted risk",$G12="Not needed"),"",IF($L$1&gt;$F12,$L$1-$F12,""))</f>
        <v/>
      </c>
      <c r="L12" s="11">
        <f>IF($B12="","",IF($G12="Proven","Proven",IF($G12="Accepted risk","Accepted risk",IF($G12="Not needed","Not needed",IF(AND($H12="Yes",$I12="Yes",N($K12)&gt;0),"LATE ON OUR SIDE - CRITICAL",IF(AND($H12="Yes",N($K12)&gt;0),"LATE - CRITICAL",IF(AND($H12="Yes",$G12="Claimed done"),"CRITICAL - CLAIMED, NOT PROVEN",IF($H12="Yes","Critical - not proven yet",IF(AND($I12="Yes",N($K12)&gt;0),"Late on our side",IF(N($K12)&gt;0,"Late",IF($G12="Claimed done","Claimed, not proven","Open")))))))))))</f>
        <v/>
      </c>
      <c r="M12" s="7" t="inlineStr">
        <is>
          <t>Disputed invoice rules are still being written.</t>
        </is>
      </c>
    </row>
    <row r="13" ht="48" customHeight="1">
      <c r="A13" s="7" t="inlineStr">
        <is>
          <t>Process</t>
        </is>
      </c>
      <c r="B13" s="7" t="inlineStr">
        <is>
          <t>Handoffs with our other teams agreed</t>
        </is>
      </c>
      <c r="C13" s="7" t="inlineStr">
        <is>
          <t>Who sends what, when and in what format, agreed by both sides</t>
        </is>
      </c>
      <c r="D13" s="7" t="inlineStr">
        <is>
          <t>D. Morales</t>
        </is>
      </c>
      <c r="E13" s="7" t="inlineStr">
        <is>
          <t>S. Iyer</t>
        </is>
      </c>
      <c r="F13" s="8" t="n">
        <v>46290</v>
      </c>
      <c r="G13" s="7" t="inlineStr">
        <is>
          <t>Proven</t>
        </is>
      </c>
      <c r="H13" s="7" t="inlineStr">
        <is>
          <t>Yes</t>
        </is>
      </c>
      <c r="I13" s="7" t="inlineStr">
        <is>
          <t>No</t>
        </is>
      </c>
      <c r="J13" s="9" t="n"/>
      <c r="K13" s="10">
        <f>IF(OR($B13="",$F13="",$G13="Proven",$G13="Accepted risk",$G13="Not needed"),"",IF($L$1&gt;$F13,$L$1-$F13,""))</f>
        <v/>
      </c>
      <c r="L13" s="11">
        <f>IF($B13="","",IF($G13="Proven","Proven",IF($G13="Accepted risk","Accepted risk",IF($G13="Not needed","Not needed",IF(AND($H13="Yes",$I13="Yes",N($K13)&gt;0),"LATE ON OUR SIDE - CRITICAL",IF(AND($H13="Yes",N($K13)&gt;0),"LATE - CRITICAL",IF(AND($H13="Yes",$G13="Claimed done"),"CRITICAL - CLAIMED, NOT PROVEN",IF($H13="Yes","Critical - not proven yet",IF(AND($I13="Yes",N($K13)&gt;0),"Late on our side",IF(N($K13)&gt;0,"Late",IF($G13="Claimed done","Claimed, not proven","Open")))))))))))</f>
        <v/>
      </c>
      <c r="M13" s="7" t="inlineStr">
        <is>
          <t>Agreed with procurement and treasury.</t>
        </is>
      </c>
    </row>
    <row r="14" ht="48" customHeight="1">
      <c r="A14" s="7" t="inlineStr">
        <is>
          <t>Process</t>
        </is>
      </c>
      <c r="B14" s="7" t="inlineStr">
        <is>
          <t>SLA reporting works on real data</t>
        </is>
      </c>
      <c r="C14" s="7" t="inlineStr">
        <is>
          <t>A sample SLA report produced from real transactions before go-live</t>
        </is>
      </c>
      <c r="D14" s="7" t="inlineStr">
        <is>
          <t>T. Nguyen</t>
        </is>
      </c>
      <c r="E14" s="7" t="inlineStr">
        <is>
          <t>S. Iyer</t>
        </is>
      </c>
      <c r="F14" s="8" t="n">
        <v>46307</v>
      </c>
      <c r="G14" s="7" t="inlineStr">
        <is>
          <t>In progress</t>
        </is>
      </c>
      <c r="H14" s="7" t="inlineStr">
        <is>
          <t>Yes</t>
        </is>
      </c>
      <c r="I14" s="7" t="inlineStr">
        <is>
          <t>No</t>
        </is>
      </c>
      <c r="J14" s="9" t="n"/>
      <c r="K14" s="10">
        <f>IF(OR($B14="",$F14="",$G14="Proven",$G14="Accepted risk",$G14="Not needed"),"",IF($L$1&gt;$F14,$L$1-$F14,""))</f>
        <v/>
      </c>
      <c r="L14" s="11">
        <f>IF($B14="","",IF($G14="Proven","Proven",IF($G14="Accepted risk","Accepted risk",IF($G14="Not needed","Not needed",IF(AND($H14="Yes",$I14="Yes",N($K14)&gt;0),"LATE ON OUR SIDE - CRITICAL",IF(AND($H14="Yes",N($K14)&gt;0),"LATE - CRITICAL",IF(AND($H14="Yes",$G14="Claimed done"),"CRITICAL - CLAIMED, NOT PROVEN",IF($H14="Yes","Critical - not proven yet",IF(AND($I14="Yes",N($K14)&gt;0),"Late on our side",IF(N($K14)&gt;0,"Late",IF($G14="Claimed done","Claimed, not proven","Open")))))))))))</f>
        <v/>
      </c>
      <c r="M14" s="7" t="inlineStr">
        <is>
          <t>First sample report due October 8.</t>
        </is>
      </c>
    </row>
    <row r="15" ht="48" customHeight="1">
      <c r="A15" s="7" t="inlineStr">
        <is>
          <t>Technology</t>
        </is>
      </c>
      <c r="B15" s="7" t="inlineStr">
        <is>
          <t>Technical access log complete, with a named owner on our side for every item</t>
        </is>
      </c>
      <c r="C15" s="7" t="inlineStr">
        <is>
          <t>Every credential, license, device and approval listed with an owner and a date</t>
        </is>
      </c>
      <c r="D15" s="7" t="inlineStr">
        <is>
          <t>J. Ortiz</t>
        </is>
      </c>
      <c r="E15" s="7" t="inlineStr">
        <is>
          <t>P. Novak</t>
        </is>
      </c>
      <c r="F15" s="8" t="n">
        <v>46265</v>
      </c>
      <c r="G15" s="7" t="inlineStr">
        <is>
          <t>Proven</t>
        </is>
      </c>
      <c r="H15" s="7" t="inlineStr">
        <is>
          <t>Yes</t>
        </is>
      </c>
      <c r="I15" s="7" t="inlineStr">
        <is>
          <t>Yes</t>
        </is>
      </c>
      <c r="J15" s="9" t="n"/>
      <c r="K15" s="10">
        <f>IF(OR($B15="",$F15="",$G15="Proven",$G15="Accepted risk",$G15="Not needed"),"",IF($L$1&gt;$F15,$L$1-$F15,""))</f>
        <v/>
      </c>
      <c r="L15" s="11">
        <f>IF($B15="","",IF($G15="Proven","Proven",IF($G15="Accepted risk","Accepted risk",IF($G15="Not needed","Not needed",IF(AND($H15="Yes",$I15="Yes",N($K15)&gt;0),"LATE ON OUR SIDE - CRITICAL",IF(AND($H15="Yes",N($K15)&gt;0),"LATE - CRITICAL",IF(AND($H15="Yes",$G15="Claimed done"),"CRITICAL - CLAIMED, NOT PROVEN",IF($H15="Yes","Critical - not proven yet",IF(AND($I15="Yes",N($K15)&gt;0),"Late on our side",IF(N($K15)&gt;0,"Late",IF($G15="Claimed done","Claimed, not proven","Open")))))))))))</f>
        <v/>
      </c>
      <c r="M15" s="7" t="inlineStr">
        <is>
          <t>37 items, each with a named owner.</t>
        </is>
      </c>
    </row>
    <row r="16" ht="48" customHeight="1">
      <c r="A16" s="7" t="inlineStr">
        <is>
          <t>Technology</t>
        </is>
      </c>
      <c r="B16" s="7" t="inlineStr">
        <is>
          <t>Access tested by the provider's actual operators</t>
        </is>
      </c>
      <c r="C16" s="7" t="inlineStr">
        <is>
          <t>Each operator logged in with their own account and completed a real transaction</t>
        </is>
      </c>
      <c r="D16" s="7" t="inlineStr">
        <is>
          <t>J. Ortiz</t>
        </is>
      </c>
      <c r="E16" s="7" t="inlineStr">
        <is>
          <t>P. Novak</t>
        </is>
      </c>
      <c r="F16" s="8" t="n">
        <v>46293</v>
      </c>
      <c r="G16" s="7" t="inlineStr">
        <is>
          <t>Proven</t>
        </is>
      </c>
      <c r="H16" s="7" t="inlineStr">
        <is>
          <t>Yes</t>
        </is>
      </c>
      <c r="I16" s="7" t="inlineStr">
        <is>
          <t>No</t>
        </is>
      </c>
      <c r="J16" s="9" t="n"/>
      <c r="K16" s="10">
        <f>IF(OR($B16="",$F16="",$G16="Proven",$G16="Accepted risk",$G16="Not needed"),"",IF($L$1&gt;$F16,$L$1-$F16,""))</f>
        <v/>
      </c>
      <c r="L16" s="11">
        <f>IF($B16="","",IF($G16="Proven","Proven",IF($G16="Accepted risk","Accepted risk",IF($G16="Not needed","Not needed",IF(AND($H16="Yes",$I16="Yes",N($K16)&gt;0),"LATE ON OUR SIDE - CRITICAL",IF(AND($H16="Yes",N($K16)&gt;0),"LATE - CRITICAL",IF(AND($H16="Yes",$G16="Claimed done"),"CRITICAL - CLAIMED, NOT PROVEN",IF($H16="Yes","Critical - not proven yet",IF(AND($I16="Yes",N($K16)&gt;0),"Late on our side",IF(N($K16)&gt;0,"Late",IF($G16="Claimed done","Claimed, not proven","Open")))))))))))</f>
        <v/>
      </c>
      <c r="M16" s="7" t="inlineStr">
        <is>
          <t>All 12 operators completed a test invoice with their own accounts.</t>
        </is>
      </c>
    </row>
    <row r="17" ht="48" customHeight="1">
      <c r="A17" s="7" t="inlineStr">
        <is>
          <t>Technology</t>
        </is>
      </c>
      <c r="B17" s="7" t="inlineStr">
        <is>
          <t>Equipment delivered and working</t>
        </is>
      </c>
      <c r="C17" s="7" t="inlineStr">
        <is>
          <t>Hardware and software in place and tested by the people who will use it</t>
        </is>
      </c>
      <c r="D17" s="7" t="inlineStr">
        <is>
          <t>J. Ortiz</t>
        </is>
      </c>
      <c r="E17" s="7" t="inlineStr">
        <is>
          <t>P. Novak</t>
        </is>
      </c>
      <c r="F17" s="8" t="n">
        <v>46293</v>
      </c>
      <c r="G17" s="7" t="inlineStr">
        <is>
          <t>Claimed done</t>
        </is>
      </c>
      <c r="H17" s="7" t="inlineStr">
        <is>
          <t>No</t>
        </is>
      </c>
      <c r="I17" s="7" t="inlineStr">
        <is>
          <t>No</t>
        </is>
      </c>
      <c r="J17" s="9" t="n"/>
      <c r="K17" s="10">
        <f>IF(OR($B17="",$F17="",$G17="Proven",$G17="Accepted risk",$G17="Not needed"),"",IF($L$1&gt;$F17,$L$1-$F17,""))</f>
        <v/>
      </c>
      <c r="L17" s="11">
        <f>IF($B17="","",IF($G17="Proven","Proven",IF($G17="Accepted risk","Accepted risk",IF($G17="Not needed","Not needed",IF(AND($H17="Yes",$I17="Yes",N($K17)&gt;0),"LATE ON OUR SIDE - CRITICAL",IF(AND($H17="Yes",N($K17)&gt;0),"LATE - CRITICAL",IF(AND($H17="Yes",$G17="Claimed done"),"CRITICAL - CLAIMED, NOT PROVEN",IF($H17="Yes","Critical - not proven yet",IF(AND($I17="Yes",N($K17)&gt;0),"Late on our side",IF(N($K17)&gt;0,"Late",IF($G17="Claimed done","Claimed, not proven","Open")))))))))))</f>
        <v/>
      </c>
      <c r="M17" s="7" t="inlineStr">
        <is>
          <t>Provider says the scanners are installed. Nobody has tested them yet.</t>
        </is>
      </c>
    </row>
    <row r="18" ht="48" customHeight="1">
      <c r="A18" s="7" t="inlineStr">
        <is>
          <t>Technology</t>
        </is>
      </c>
      <c r="B18" s="7" t="inlineStr">
        <is>
          <t>Security review and approvals complete</t>
        </is>
      </c>
      <c r="C18" s="7" t="inlineStr">
        <is>
          <t>Security sign-off documented for the provider's access and locations</t>
        </is>
      </c>
      <c r="D18" s="7" t="inlineStr">
        <is>
          <t>M. Adeyemi</t>
        </is>
      </c>
      <c r="E18" s="7" t="inlineStr">
        <is>
          <t>P. Novak</t>
        </is>
      </c>
      <c r="F18" s="8" t="n">
        <v>46286</v>
      </c>
      <c r="G18" s="7" t="inlineStr">
        <is>
          <t>Proven</t>
        </is>
      </c>
      <c r="H18" s="7" t="inlineStr">
        <is>
          <t>Yes</t>
        </is>
      </c>
      <c r="I18" s="7" t="inlineStr">
        <is>
          <t>Yes</t>
        </is>
      </c>
      <c r="J18" s="9" t="n"/>
      <c r="K18" s="10">
        <f>IF(OR($B18="",$F18="",$G18="Proven",$G18="Accepted risk",$G18="Not needed"),"",IF($L$1&gt;$F18,$L$1-$F18,""))</f>
        <v/>
      </c>
      <c r="L18" s="11">
        <f>IF($B18="","",IF($G18="Proven","Proven",IF($G18="Accepted risk","Accepted risk",IF($G18="Not needed","Not needed",IF(AND($H18="Yes",$I18="Yes",N($K18)&gt;0),"LATE ON OUR SIDE - CRITICAL",IF(AND($H18="Yes",N($K18)&gt;0),"LATE - CRITICAL",IF(AND($H18="Yes",$G18="Claimed done"),"CRITICAL - CLAIMED, NOT PROVEN",IF($H18="Yes","Critical - not proven yet",IF(AND($I18="Yes",N($K18)&gt;0),"Late on our side",IF(N($K18)&gt;0,"Late",IF($G18="Claimed done","Claimed, not proven","Open")))))))))))</f>
        <v/>
      </c>
      <c r="M18" s="7" t="inlineStr">
        <is>
          <t>Signed off September 18.</t>
        </is>
      </c>
    </row>
    <row r="19" ht="48" customHeight="1">
      <c r="A19" s="7" t="inlineStr">
        <is>
          <t>Technology</t>
        </is>
      </c>
      <c r="B19" s="7" t="inlineStr">
        <is>
          <t>Data and systems ready for go-live</t>
        </is>
      </c>
      <c r="C19" s="7" t="inlineStr">
        <is>
          <t>Migration or test environment rehearsal completed and results reviewed</t>
        </is>
      </c>
      <c r="D19" s="7" t="inlineStr">
        <is>
          <t>J. Ortiz</t>
        </is>
      </c>
      <c r="E19" s="7" t="inlineStr">
        <is>
          <t>P. Novak</t>
        </is>
      </c>
      <c r="F19" s="8" t="n">
        <v>46296</v>
      </c>
      <c r="G19" s="7" t="inlineStr">
        <is>
          <t>In progress</t>
        </is>
      </c>
      <c r="H19" s="7" t="inlineStr">
        <is>
          <t>Yes</t>
        </is>
      </c>
      <c r="I19" s="7" t="inlineStr">
        <is>
          <t>Yes</t>
        </is>
      </c>
      <c r="J19" s="9" t="n">
        <v>11</v>
      </c>
      <c r="K19" s="10">
        <f>IF(OR($B19="",$F19="",$G19="Proven",$G19="Accepted risk",$G19="Not needed"),"",IF($L$1&gt;$F19,$L$1-$F19,""))</f>
        <v/>
      </c>
      <c r="L19" s="11">
        <f>IF($B19="","",IF($G19="Proven","Proven",IF($G19="Accepted risk","Accepted risk",IF($G19="Not needed","Not needed",IF(AND($H19="Yes",$I19="Yes",N($K19)&gt;0),"LATE ON OUR SIDE - CRITICAL",IF(AND($H19="Yes",N($K19)&gt;0),"LATE - CRITICAL",IF(AND($H19="Yes",$G19="Claimed done"),"CRITICAL - CLAIMED, NOT PROVEN",IF($H19="Yes","Critical - not proven yet",IF(AND($I19="Yes",N($K19)&gt;0),"Late on our side",IF(N($K19)&gt;0,"Late",IF($G19="Claimed done","Claimed, not proven","Open")))))))))))</f>
        <v/>
      </c>
      <c r="M19" s="7" t="inlineStr">
        <is>
          <t>Vendor master extract from our ERP team is 4 days late. Provider transition manager says go-live moves 11 days because the migration rehearsal and trainers must be rebooked.</t>
        </is>
      </c>
    </row>
    <row r="20" ht="48" customHeight="1">
      <c r="A20" s="7" t="inlineStr">
        <is>
          <t>Governance</t>
        </is>
      </c>
      <c r="B20" s="7" t="inlineStr">
        <is>
          <t>War room and meeting schedule set through hypercare</t>
        </is>
      </c>
      <c r="C20" s="7" t="inlineStr">
        <is>
          <t>Recurring sessions on calendars with named attendees</t>
        </is>
      </c>
      <c r="D20" s="7" t="inlineStr">
        <is>
          <t>D. Morales</t>
        </is>
      </c>
      <c r="E20" s="7" t="inlineStr">
        <is>
          <t>S. Iyer</t>
        </is>
      </c>
      <c r="F20" s="8" t="n">
        <v>46307</v>
      </c>
      <c r="G20" s="7" t="inlineStr">
        <is>
          <t>Proven</t>
        </is>
      </c>
      <c r="H20" s="7" t="inlineStr">
        <is>
          <t>No</t>
        </is>
      </c>
      <c r="I20" s="7" t="inlineStr">
        <is>
          <t>No</t>
        </is>
      </c>
      <c r="J20" s="9" t="n"/>
      <c r="K20" s="10">
        <f>IF(OR($B20="",$F20="",$G20="Proven",$G20="Accepted risk",$G20="Not needed"),"",IF($L$1&gt;$F20,$L$1-$F20,""))</f>
        <v/>
      </c>
      <c r="L20" s="11">
        <f>IF($B20="","",IF($G20="Proven","Proven",IF($G20="Accepted risk","Accepted risk",IF($G20="Not needed","Not needed",IF(AND($H20="Yes",$I20="Yes",N($K20)&gt;0),"LATE ON OUR SIDE - CRITICAL",IF(AND($H20="Yes",N($K20)&gt;0),"LATE - CRITICAL",IF(AND($H20="Yes",$G20="Claimed done"),"CRITICAL - CLAIMED, NOT PROVEN",IF($H20="Yes","Critical - not proven yet",IF(AND($I20="Yes",N($K20)&gt;0),"Late on our side",IF(N($K20)&gt;0,"Late",IF($G20="Claimed done","Claimed, not proven","Open")))))))))))</f>
        <v/>
      </c>
      <c r="M20" s="7" t="inlineStr">
        <is>
          <t>Daily at 8:30 during go-live week, then twice a week.</t>
        </is>
      </c>
    </row>
    <row r="21" ht="48" customHeight="1">
      <c r="A21" s="7" t="inlineStr">
        <is>
          <t>Governance</t>
        </is>
      </c>
      <c r="B21" s="7" t="inlineStr">
        <is>
          <t>Escalation path with named decision makers on both sides</t>
        </is>
      </c>
      <c r="C21" s="7" t="inlineStr">
        <is>
          <t>Written path with names and response times</t>
        </is>
      </c>
      <c r="D21" s="7" t="inlineStr">
        <is>
          <t>K. Walsh</t>
        </is>
      </c>
      <c r="E21" s="7" t="inlineStr">
        <is>
          <t>S. Iyer</t>
        </is>
      </c>
      <c r="F21" s="8" t="n">
        <v>46290</v>
      </c>
      <c r="G21" s="7" t="inlineStr">
        <is>
          <t>Proven</t>
        </is>
      </c>
      <c r="H21" s="7" t="inlineStr">
        <is>
          <t>Yes</t>
        </is>
      </c>
      <c r="I21" s="7" t="inlineStr">
        <is>
          <t>No</t>
        </is>
      </c>
      <c r="J21" s="9" t="n"/>
      <c r="K21" s="10">
        <f>IF(OR($B21="",$F21="",$G21="Proven",$G21="Accepted risk",$G21="Not needed"),"",IF($L$1&gt;$F21,$L$1-$F21,""))</f>
        <v/>
      </c>
      <c r="L21" s="11">
        <f>IF($B21="","",IF($G21="Proven","Proven",IF($G21="Accepted risk","Accepted risk",IF($G21="Not needed","Not needed",IF(AND($H21="Yes",$I21="Yes",N($K21)&gt;0),"LATE ON OUR SIDE - CRITICAL",IF(AND($H21="Yes",N($K21)&gt;0),"LATE - CRITICAL",IF(AND($H21="Yes",$G21="Claimed done"),"CRITICAL - CLAIMED, NOT PROVEN",IF($H21="Yes","Critical - not proven yet",IF(AND($I21="Yes",N($K21)&gt;0),"Late on our side",IF(N($K21)&gt;0,"Late",IF($G21="Claimed done","Claimed, not proven","Open")))))))))))</f>
        <v/>
      </c>
      <c r="M21" s="7" t="inlineStr">
        <is>
          <t>Named on both sides, with a 24-hour response for critical issues.</t>
        </is>
      </c>
    </row>
    <row r="22" ht="48" customHeight="1">
      <c r="A22" s="7" t="inlineStr">
        <is>
          <t>Governance</t>
        </is>
      </c>
      <c r="B22" s="7" t="inlineStr">
        <is>
          <t>Weekly review of what our side owes the transition</t>
        </is>
      </c>
      <c r="C22" s="7" t="inlineStr">
        <is>
          <t>Our open items in this tracker reviewed every week, with dates and go-live impact</t>
        </is>
      </c>
      <c r="D22" s="7" t="inlineStr">
        <is>
          <t>D. Morales</t>
        </is>
      </c>
      <c r="E22" s="7" t="n"/>
      <c r="F22" s="8" t="n">
        <v>46273</v>
      </c>
      <c r="G22" s="7" t="inlineStr">
        <is>
          <t>Proven</t>
        </is>
      </c>
      <c r="H22" s="7" t="inlineStr">
        <is>
          <t>No</t>
        </is>
      </c>
      <c r="I22" s="7" t="inlineStr">
        <is>
          <t>Yes</t>
        </is>
      </c>
      <c r="J22" s="9" t="n"/>
      <c r="K22" s="10">
        <f>IF(OR($B22="",$F22="",$G22="Proven",$G22="Accepted risk",$G22="Not needed"),"",IF($L$1&gt;$F22,$L$1-$F22,""))</f>
        <v/>
      </c>
      <c r="L22" s="11">
        <f>IF($B22="","",IF($G22="Proven","Proven",IF($G22="Accepted risk","Accepted risk",IF($G22="Not needed","Not needed",IF(AND($H22="Yes",$I22="Yes",N($K22)&gt;0),"LATE ON OUR SIDE - CRITICAL",IF(AND($H22="Yes",N($K22)&gt;0),"LATE - CRITICAL",IF(AND($H22="Yes",$G22="Claimed done"),"CRITICAL - CLAIMED, NOT PROVEN",IF($H22="Yes","Critical - not proven yet",IF(AND($I22="Yes",N($K22)&gt;0),"Late on our side",IF(N($K22)&gt;0,"Late",IF($G22="Claimed done","Claimed, not proven","Open")))))))))))</f>
        <v/>
      </c>
      <c r="M22" s="7" t="inlineStr">
        <is>
          <t>Reviewed every Tuesday since September 8.</t>
        </is>
      </c>
    </row>
    <row r="23" ht="48" customHeight="1">
      <c r="A23" s="7" t="inlineStr">
        <is>
          <t>Governance</t>
        </is>
      </c>
      <c r="B23" s="7" t="inlineStr">
        <is>
          <t>Go/no-go criteria agreed, with who decides</t>
        </is>
      </c>
      <c r="C23" s="7" t="inlineStr">
        <is>
          <t>Written criteria and decision makers, agreed before the date gets close</t>
        </is>
      </c>
      <c r="D23" s="7" t="inlineStr">
        <is>
          <t>K. Walsh</t>
        </is>
      </c>
      <c r="E23" s="7" t="inlineStr">
        <is>
          <t>S. Iyer</t>
        </is>
      </c>
      <c r="F23" s="8" t="n">
        <v>46293</v>
      </c>
      <c r="G23" s="7" t="inlineStr">
        <is>
          <t>Proven</t>
        </is>
      </c>
      <c r="H23" s="7" t="inlineStr">
        <is>
          <t>Yes</t>
        </is>
      </c>
      <c r="I23" s="7" t="inlineStr">
        <is>
          <t>Yes</t>
        </is>
      </c>
      <c r="J23" s="9" t="n"/>
      <c r="K23" s="10">
        <f>IF(OR($B23="",$F23="",$G23="Proven",$G23="Accepted risk",$G23="Not needed"),"",IF($L$1&gt;$F23,$L$1-$F23,""))</f>
        <v/>
      </c>
      <c r="L23" s="11">
        <f>IF($B23="","",IF($G23="Proven","Proven",IF($G23="Accepted risk","Accepted risk",IF($G23="Not needed","Not needed",IF(AND($H23="Yes",$I23="Yes",N($K23)&gt;0),"LATE ON OUR SIDE - CRITICAL",IF(AND($H23="Yes",N($K23)&gt;0),"LATE - CRITICAL",IF(AND($H23="Yes",$G23="Claimed done"),"CRITICAL - CLAIMED, NOT PROVEN",IF($H23="Yes","Critical - not proven yet",IF(AND($I23="Yes",N($K23)&gt;0),"Late on our side",IF(N($K23)&gt;0,"Late",IF($G23="Claimed done","Claimed, not proven","Open")))))))))))</f>
        <v/>
      </c>
      <c r="M23" s="7" t="inlineStr">
        <is>
          <t>Written and signed by both sponsors.</t>
        </is>
      </c>
    </row>
    <row r="24" ht="48" customHeight="1">
      <c r="A24" s="7" t="inlineStr">
        <is>
          <t>Governance</t>
        </is>
      </c>
      <c r="B24" s="7" t="inlineStr">
        <is>
          <t>Fallback plan written, with people still available to run it</t>
        </is>
      </c>
      <c r="C24" s="7" t="inlineStr">
        <is>
          <t>Named fallback steps and owners who have not been reassigned</t>
        </is>
      </c>
      <c r="D24" s="7" t="inlineStr">
        <is>
          <t>D. Morales</t>
        </is>
      </c>
      <c r="E24" s="7" t="n"/>
      <c r="F24" s="8" t="n">
        <v>46307</v>
      </c>
      <c r="G24" s="7" t="inlineStr">
        <is>
          <t>Accepted risk</t>
        </is>
      </c>
      <c r="H24" s="7" t="inlineStr">
        <is>
          <t>Yes</t>
        </is>
      </c>
      <c r="I24" s="7" t="inlineStr">
        <is>
          <t>No</t>
        </is>
      </c>
      <c r="J24" s="9" t="n"/>
      <c r="K24" s="10">
        <f>IF(OR($B24="",$F24="",$G24="Proven",$G24="Accepted risk",$G24="Not needed"),"",IF($L$1&gt;$F24,$L$1-$F24,""))</f>
        <v/>
      </c>
      <c r="L24" s="11">
        <f>IF($B24="","",IF($G24="Proven","Proven",IF($G24="Accepted risk","Accepted risk",IF($G24="Not needed","Not needed",IF(AND($H24="Yes",$I24="Yes",N($K24)&gt;0),"LATE ON OUR SIDE - CRITICAL",IF(AND($H24="Yes",N($K24)&gt;0),"LATE - CRITICAL",IF(AND($H24="Yes",$G24="Claimed done"),"CRITICAL - CLAIMED, NOT PROVEN",IF($H24="Yes","Critical - not proven yet",IF(AND($I24="Yes",N($K24)&gt;0),"Late on our side",IF(N($K24)&gt;0,"Late",IF($G24="Claimed done","Claimed, not proven","Open")))))))))))</f>
        <v/>
      </c>
      <c r="M24" s="7" t="inlineStr">
        <is>
          <t>Fallback relies on two retained clerks through November 30. K. Walsh accepted the risk that one may leave early.</t>
        </is>
      </c>
    </row>
    <row r="25" ht="48" customHeight="1">
      <c r="A25" s="7" t="inlineStr">
        <is>
          <t>Governance</t>
        </is>
      </c>
      <c r="B25" s="7" t="inlineStr">
        <is>
          <t>Parallel run completed, if the work needs one</t>
        </is>
      </c>
      <c r="C25" s="7" t="inlineStr">
        <is>
          <t>Both teams ran the same work and the results were compared</t>
        </is>
      </c>
      <c r="D25" s="7" t="inlineStr">
        <is>
          <t>T. Nguyen</t>
        </is>
      </c>
      <c r="E25" s="7" t="inlineStr">
        <is>
          <t>S. Iyer</t>
        </is>
      </c>
      <c r="F25" s="8" t="n"/>
      <c r="G25" s="7" t="inlineStr">
        <is>
          <t>Not needed</t>
        </is>
      </c>
      <c r="H25" s="7" t="inlineStr">
        <is>
          <t>No</t>
        </is>
      </c>
      <c r="I25" s="7" t="inlineStr">
        <is>
          <t>No</t>
        </is>
      </c>
      <c r="J25" s="9" t="n"/>
      <c r="K25" s="10">
        <f>IF(OR($B25="",$F25="",$G25="Proven",$G25="Accepted risk",$G25="Not needed"),"",IF($L$1&gt;$F25,$L$1-$F25,""))</f>
        <v/>
      </c>
      <c r="L25" s="11">
        <f>IF($B25="","",IF($G25="Proven","Proven",IF($G25="Accepted risk","Accepted risk",IF($G25="Not needed","Not needed",IF(AND($H25="Yes",$I25="Yes",N($K25)&gt;0),"LATE ON OUR SIDE - CRITICAL",IF(AND($H25="Yes",N($K25)&gt;0),"LATE - CRITICAL",IF(AND($H25="Yes",$G25="Claimed done"),"CRITICAL - CLAIMED, NOT PROVEN",IF($H25="Yes","Critical - not proven yet",IF(AND($I25="Yes",N($K25)&gt;0),"Late on our side",IF(N($K25)&gt;0,"Late",IF($G25="Claimed done","Claimed, not proven","Open")))))))))))</f>
        <v/>
      </c>
      <c r="M25" s="7" t="inlineStr">
        <is>
          <t>Staged handover by invoice type instead of a full parallel run.</t>
        </is>
      </c>
    </row>
    <row r="26" ht="48" customHeight="1">
      <c r="A26" s="7" t="inlineStr">
        <is>
          <t>Governance</t>
        </is>
      </c>
      <c r="B26" s="7" t="inlineStr">
        <is>
          <t>Hypercare exit criteria agreed</t>
        </is>
      </c>
      <c r="C26" s="7" t="inlineStr">
        <is>
          <t>Written criteria for ending the extra support after go-live</t>
        </is>
      </c>
      <c r="D26" s="7" t="inlineStr">
        <is>
          <t>D. Morales</t>
        </is>
      </c>
      <c r="E26" s="7" t="inlineStr">
        <is>
          <t>S. Iyer</t>
        </is>
      </c>
      <c r="F26" s="8" t="n">
        <v>46311</v>
      </c>
      <c r="G26" s="7" t="inlineStr">
        <is>
          <t>Not started</t>
        </is>
      </c>
      <c r="H26" s="7" t="inlineStr">
        <is>
          <t>No</t>
        </is>
      </c>
      <c r="I26" s="7" t="inlineStr">
        <is>
          <t>No</t>
        </is>
      </c>
      <c r="J26" s="9" t="n"/>
      <c r="K26" s="10">
        <f>IF(OR($B26="",$F26="",$G26="Proven",$G26="Accepted risk",$G26="Not needed"),"",IF($L$1&gt;$F26,$L$1-$F26,""))</f>
        <v/>
      </c>
      <c r="L26" s="11">
        <f>IF($B26="","",IF($G26="Proven","Proven",IF($G26="Accepted risk","Accepted risk",IF($G26="Not needed","Not needed",IF(AND($H26="Yes",$I26="Yes",N($K26)&gt;0),"LATE ON OUR SIDE - CRITICAL",IF(AND($H26="Yes",N($K26)&gt;0),"LATE - CRITICAL",IF(AND($H26="Yes",$G26="Claimed done"),"CRITICAL - CLAIMED, NOT PROVEN",IF($H26="Yes","Critical - not proven yet",IF(AND($I26="Yes",N($K26)&gt;0),"Late on our side",IF(N($K26)&gt;0,"Late",IF($G26="Claimed done","Claimed, not proven","Open")))))))))))</f>
        <v/>
      </c>
      <c r="M26" s="7" t="inlineStr">
        <is>
          <t>Draft criteria due at the October 13 review.</t>
        </is>
      </c>
    </row>
    <row r="27">
      <c r="A27" s="7" t="n"/>
      <c r="B27" s="7" t="n"/>
      <c r="C27" s="7" t="n"/>
      <c r="D27" s="7" t="n"/>
      <c r="E27" s="7" t="n"/>
      <c r="F27" s="8" t="n"/>
      <c r="G27" s="7" t="n"/>
      <c r="H27" s="7" t="n"/>
      <c r="I27" s="7" t="n"/>
      <c r="J27" s="9" t="n"/>
      <c r="K27" s="10">
        <f>IF(OR($B27="",$F27="",$G27="Proven",$G27="Accepted risk",$G27="Not needed"),"",IF($L$1&gt;$F27,$L$1-$F27,""))</f>
        <v/>
      </c>
      <c r="L27" s="11">
        <f>IF($B27="","",IF($G27="Proven","Proven",IF($G27="Accepted risk","Accepted risk",IF($G27="Not needed","Not needed",IF(AND($H27="Yes",$I27="Yes",N($K27)&gt;0),"LATE ON OUR SIDE - CRITICAL",IF(AND($H27="Yes",N($K27)&gt;0),"LATE - CRITICAL",IF(AND($H27="Yes",$G27="Claimed done"),"CRITICAL - CLAIMED, NOT PROVEN",IF($H27="Yes","Critical - not proven yet",IF(AND($I27="Yes",N($K27)&gt;0),"Late on our side",IF(N($K27)&gt;0,"Late",IF($G27="Claimed done","Claimed, not proven","Open")))))))))))</f>
        <v/>
      </c>
      <c r="M27" s="7" t="n"/>
    </row>
    <row r="28">
      <c r="A28" s="7" t="n"/>
      <c r="B28" s="7" t="n"/>
      <c r="C28" s="7" t="n"/>
      <c r="D28" s="7" t="n"/>
      <c r="E28" s="7" t="n"/>
      <c r="F28" s="8" t="n"/>
      <c r="G28" s="7" t="n"/>
      <c r="H28" s="7" t="n"/>
      <c r="I28" s="7" t="n"/>
      <c r="J28" s="9" t="n"/>
      <c r="K28" s="10">
        <f>IF(OR($B28="",$F28="",$G28="Proven",$G28="Accepted risk",$G28="Not needed"),"",IF($L$1&gt;$F28,$L$1-$F28,""))</f>
        <v/>
      </c>
      <c r="L28" s="11">
        <f>IF($B28="","",IF($G28="Proven","Proven",IF($G28="Accepted risk","Accepted risk",IF($G28="Not needed","Not needed",IF(AND($H28="Yes",$I28="Yes",N($K28)&gt;0),"LATE ON OUR SIDE - CRITICAL",IF(AND($H28="Yes",N($K28)&gt;0),"LATE - CRITICAL",IF(AND($H28="Yes",$G28="Claimed done"),"CRITICAL - CLAIMED, NOT PROVEN",IF($H28="Yes","Critical - not proven yet",IF(AND($I28="Yes",N($K28)&gt;0),"Late on our side",IF(N($K28)&gt;0,"Late",IF($G28="Claimed done","Claimed, not proven","Open")))))))))))</f>
        <v/>
      </c>
      <c r="M28" s="7" t="n"/>
    </row>
    <row r="29">
      <c r="A29" s="7" t="n"/>
      <c r="B29" s="7" t="n"/>
      <c r="C29" s="7" t="n"/>
      <c r="D29" s="7" t="n"/>
      <c r="E29" s="7" t="n"/>
      <c r="F29" s="8" t="n"/>
      <c r="G29" s="7" t="n"/>
      <c r="H29" s="7" t="n"/>
      <c r="I29" s="7" t="n"/>
      <c r="J29" s="9" t="n"/>
      <c r="K29" s="10">
        <f>IF(OR($B29="",$F29="",$G29="Proven",$G29="Accepted risk",$G29="Not needed"),"",IF($L$1&gt;$F29,$L$1-$F29,""))</f>
        <v/>
      </c>
      <c r="L29" s="11">
        <f>IF($B29="","",IF($G29="Proven","Proven",IF($G29="Accepted risk","Accepted risk",IF($G29="Not needed","Not needed",IF(AND($H29="Yes",$I29="Yes",N($K29)&gt;0),"LATE ON OUR SIDE - CRITICAL",IF(AND($H29="Yes",N($K29)&gt;0),"LATE - CRITICAL",IF(AND($H29="Yes",$G29="Claimed done"),"CRITICAL - CLAIMED, NOT PROVEN",IF($H29="Yes","Critical - not proven yet",IF(AND($I29="Yes",N($K29)&gt;0),"Late on our side",IF(N($K29)&gt;0,"Late",IF($G29="Claimed done","Claimed, not proven","Open")))))))))))</f>
        <v/>
      </c>
      <c r="M29" s="7" t="n"/>
    </row>
    <row r="30">
      <c r="A30" s="7" t="n"/>
      <c r="B30" s="7" t="n"/>
      <c r="C30" s="7" t="n"/>
      <c r="D30" s="7" t="n"/>
      <c r="E30" s="7" t="n"/>
      <c r="F30" s="8" t="n"/>
      <c r="G30" s="7" t="n"/>
      <c r="H30" s="7" t="n"/>
      <c r="I30" s="7" t="n"/>
      <c r="J30" s="9" t="n"/>
      <c r="K30" s="10">
        <f>IF(OR($B30="",$F30="",$G30="Proven",$G30="Accepted risk",$G30="Not needed"),"",IF($L$1&gt;$F30,$L$1-$F30,""))</f>
        <v/>
      </c>
      <c r="L30" s="11">
        <f>IF($B30="","",IF($G30="Proven","Proven",IF($G30="Accepted risk","Accepted risk",IF($G30="Not needed","Not needed",IF(AND($H30="Yes",$I30="Yes",N($K30)&gt;0),"LATE ON OUR SIDE - CRITICAL",IF(AND($H30="Yes",N($K30)&gt;0),"LATE - CRITICAL",IF(AND($H30="Yes",$G30="Claimed done"),"CRITICAL - CLAIMED, NOT PROVEN",IF($H30="Yes","Critical - not proven yet",IF(AND($I30="Yes",N($K30)&gt;0),"Late on our side",IF(N($K30)&gt;0,"Late",IF($G30="Claimed done","Claimed, not proven","Open")))))))))))</f>
        <v/>
      </c>
      <c r="M30" s="7" t="n"/>
    </row>
    <row r="31">
      <c r="A31" s="7" t="n"/>
      <c r="B31" s="7" t="n"/>
      <c r="C31" s="7" t="n"/>
      <c r="D31" s="7" t="n"/>
      <c r="E31" s="7" t="n"/>
      <c r="F31" s="8" t="n"/>
      <c r="G31" s="7" t="n"/>
      <c r="H31" s="7" t="n"/>
      <c r="I31" s="7" t="n"/>
      <c r="J31" s="9" t="n"/>
      <c r="K31" s="10">
        <f>IF(OR($B31="",$F31="",$G31="Proven",$G31="Accepted risk",$G31="Not needed"),"",IF($L$1&gt;$F31,$L$1-$F31,""))</f>
        <v/>
      </c>
      <c r="L31" s="11">
        <f>IF($B31="","",IF($G31="Proven","Proven",IF($G31="Accepted risk","Accepted risk",IF($G31="Not needed","Not needed",IF(AND($H31="Yes",$I31="Yes",N($K31)&gt;0),"LATE ON OUR SIDE - CRITICAL",IF(AND($H31="Yes",N($K31)&gt;0),"LATE - CRITICAL",IF(AND($H31="Yes",$G31="Claimed done"),"CRITICAL - CLAIMED, NOT PROVEN",IF($H31="Yes","Critical - not proven yet",IF(AND($I31="Yes",N($K31)&gt;0),"Late on our side",IF(N($K31)&gt;0,"Late",IF($G31="Claimed done","Claimed, not proven","Open")))))))))))</f>
        <v/>
      </c>
      <c r="M31" s="7" t="n"/>
    </row>
    <row r="32">
      <c r="A32" s="7" t="n"/>
      <c r="B32" s="7" t="n"/>
      <c r="C32" s="7" t="n"/>
      <c r="D32" s="7" t="n"/>
      <c r="E32" s="7" t="n"/>
      <c r="F32" s="8" t="n"/>
      <c r="G32" s="7" t="n"/>
      <c r="H32" s="7" t="n"/>
      <c r="I32" s="7" t="n"/>
      <c r="J32" s="9" t="n"/>
      <c r="K32" s="10">
        <f>IF(OR($B32="",$F32="",$G32="Proven",$G32="Accepted risk",$G32="Not needed"),"",IF($L$1&gt;$F32,$L$1-$F32,""))</f>
        <v/>
      </c>
      <c r="L32" s="11">
        <f>IF($B32="","",IF($G32="Proven","Proven",IF($G32="Accepted risk","Accepted risk",IF($G32="Not needed","Not needed",IF(AND($H32="Yes",$I32="Yes",N($K32)&gt;0),"LATE ON OUR SIDE - CRITICAL",IF(AND($H32="Yes",N($K32)&gt;0),"LATE - CRITICAL",IF(AND($H32="Yes",$G32="Claimed done"),"CRITICAL - CLAIMED, NOT PROVEN",IF($H32="Yes","Critical - not proven yet",IF(AND($I32="Yes",N($K32)&gt;0),"Late on our side",IF(N($K32)&gt;0,"Late",IF($G32="Claimed done","Claimed, not proven","Open")))))))))))</f>
        <v/>
      </c>
      <c r="M32" s="7" t="n"/>
    </row>
    <row r="33">
      <c r="A33" s="7" t="n"/>
      <c r="B33" s="7" t="n"/>
      <c r="C33" s="7" t="n"/>
      <c r="D33" s="7" t="n"/>
      <c r="E33" s="7" t="n"/>
      <c r="F33" s="8" t="n"/>
      <c r="G33" s="7" t="n"/>
      <c r="H33" s="7" t="n"/>
      <c r="I33" s="7" t="n"/>
      <c r="J33" s="9" t="n"/>
      <c r="K33" s="10">
        <f>IF(OR($B33="",$F33="",$G33="Proven",$G33="Accepted risk",$G33="Not needed"),"",IF($L$1&gt;$F33,$L$1-$F33,""))</f>
        <v/>
      </c>
      <c r="L33" s="11">
        <f>IF($B33="","",IF($G33="Proven","Proven",IF($G33="Accepted risk","Accepted risk",IF($G33="Not needed","Not needed",IF(AND($H33="Yes",$I33="Yes",N($K33)&gt;0),"LATE ON OUR SIDE - CRITICAL",IF(AND($H33="Yes",N($K33)&gt;0),"LATE - CRITICAL",IF(AND($H33="Yes",$G33="Claimed done"),"CRITICAL - CLAIMED, NOT PROVEN",IF($H33="Yes","Critical - not proven yet",IF(AND($I33="Yes",N($K33)&gt;0),"Late on our side",IF(N($K33)&gt;0,"Late",IF($G33="Claimed done","Claimed, not proven","Open")))))))))))</f>
        <v/>
      </c>
      <c r="M33" s="7" t="n"/>
    </row>
    <row r="34">
      <c r="A34" s="7" t="n"/>
      <c r="B34" s="7" t="n"/>
      <c r="C34" s="7" t="n"/>
      <c r="D34" s="7" t="n"/>
      <c r="E34" s="7" t="n"/>
      <c r="F34" s="8" t="n"/>
      <c r="G34" s="7" t="n"/>
      <c r="H34" s="7" t="n"/>
      <c r="I34" s="7" t="n"/>
      <c r="J34" s="9" t="n"/>
      <c r="K34" s="10">
        <f>IF(OR($B34="",$F34="",$G34="Proven",$G34="Accepted risk",$G34="Not needed"),"",IF($L$1&gt;$F34,$L$1-$F34,""))</f>
        <v/>
      </c>
      <c r="L34" s="11">
        <f>IF($B34="","",IF($G34="Proven","Proven",IF($G34="Accepted risk","Accepted risk",IF($G34="Not needed","Not needed",IF(AND($H34="Yes",$I34="Yes",N($K34)&gt;0),"LATE ON OUR SIDE - CRITICAL",IF(AND($H34="Yes",N($K34)&gt;0),"LATE - CRITICAL",IF(AND($H34="Yes",$G34="Claimed done"),"CRITICAL - CLAIMED, NOT PROVEN",IF($H34="Yes","Critical - not proven yet",IF(AND($I34="Yes",N($K34)&gt;0),"Late on our side",IF(N($K34)&gt;0,"Late",IF($G34="Claimed done","Claimed, not proven","Open")))))))))))</f>
        <v/>
      </c>
      <c r="M34" s="7" t="n"/>
    </row>
    <row r="35">
      <c r="A35" s="7" t="n"/>
      <c r="B35" s="7" t="n"/>
      <c r="C35" s="7" t="n"/>
      <c r="D35" s="7" t="n"/>
      <c r="E35" s="7" t="n"/>
      <c r="F35" s="8" t="n"/>
      <c r="G35" s="7" t="n"/>
      <c r="H35" s="7" t="n"/>
      <c r="I35" s="7" t="n"/>
      <c r="J35" s="9" t="n"/>
      <c r="K35" s="10">
        <f>IF(OR($B35="",$F35="",$G35="Proven",$G35="Accepted risk",$G35="Not needed"),"",IF($L$1&gt;$F35,$L$1-$F35,""))</f>
        <v/>
      </c>
      <c r="L35" s="11">
        <f>IF($B35="","",IF($G35="Proven","Proven",IF($G35="Accepted risk","Accepted risk",IF($G35="Not needed","Not needed",IF(AND($H35="Yes",$I35="Yes",N($K35)&gt;0),"LATE ON OUR SIDE - CRITICAL",IF(AND($H35="Yes",N($K35)&gt;0),"LATE - CRITICAL",IF(AND($H35="Yes",$G35="Claimed done"),"CRITICAL - CLAIMED, NOT PROVEN",IF($H35="Yes","Critical - not proven yet",IF(AND($I35="Yes",N($K35)&gt;0),"Late on our side",IF(N($K35)&gt;0,"Late",IF($G35="Claimed done","Claimed, not proven","Open")))))))))))</f>
        <v/>
      </c>
      <c r="M35" s="7" t="n"/>
    </row>
    <row r="36">
      <c r="A36" s="7" t="n"/>
      <c r="B36" s="7" t="n"/>
      <c r="C36" s="7" t="n"/>
      <c r="D36" s="7" t="n"/>
      <c r="E36" s="7" t="n"/>
      <c r="F36" s="8" t="n"/>
      <c r="G36" s="7" t="n"/>
      <c r="H36" s="7" t="n"/>
      <c r="I36" s="7" t="n"/>
      <c r="J36" s="9" t="n"/>
      <c r="K36" s="10">
        <f>IF(OR($B36="",$F36="",$G36="Proven",$G36="Accepted risk",$G36="Not needed"),"",IF($L$1&gt;$F36,$L$1-$F36,""))</f>
        <v/>
      </c>
      <c r="L36" s="11">
        <f>IF($B36="","",IF($G36="Proven","Proven",IF($G36="Accepted risk","Accepted risk",IF($G36="Not needed","Not needed",IF(AND($H36="Yes",$I36="Yes",N($K36)&gt;0),"LATE ON OUR SIDE - CRITICAL",IF(AND($H36="Yes",N($K36)&gt;0),"LATE - CRITICAL",IF(AND($H36="Yes",$G36="Claimed done"),"CRITICAL - CLAIMED, NOT PROVEN",IF($H36="Yes","Critical - not proven yet",IF(AND($I36="Yes",N($K36)&gt;0),"Late on our side",IF(N($K36)&gt;0,"Late",IF($G36="Claimed done","Claimed, not proven","Open")))))))))))</f>
        <v/>
      </c>
      <c r="M36" s="7" t="n"/>
    </row>
    <row r="37">
      <c r="A37" s="7" t="n"/>
      <c r="B37" s="7" t="n"/>
      <c r="C37" s="7" t="n"/>
      <c r="D37" s="7" t="n"/>
      <c r="E37" s="7" t="n"/>
      <c r="F37" s="8" t="n"/>
      <c r="G37" s="7" t="n"/>
      <c r="H37" s="7" t="n"/>
      <c r="I37" s="7" t="n"/>
      <c r="J37" s="9" t="n"/>
      <c r="K37" s="10">
        <f>IF(OR($B37="",$F37="",$G37="Proven",$G37="Accepted risk",$G37="Not needed"),"",IF($L$1&gt;$F37,$L$1-$F37,""))</f>
        <v/>
      </c>
      <c r="L37" s="11">
        <f>IF($B37="","",IF($G37="Proven","Proven",IF($G37="Accepted risk","Accepted risk",IF($G37="Not needed","Not needed",IF(AND($H37="Yes",$I37="Yes",N($K37)&gt;0),"LATE ON OUR SIDE - CRITICAL",IF(AND($H37="Yes",N($K37)&gt;0),"LATE - CRITICAL",IF(AND($H37="Yes",$G37="Claimed done"),"CRITICAL - CLAIMED, NOT PROVEN",IF($H37="Yes","Critical - not proven yet",IF(AND($I37="Yes",N($K37)&gt;0),"Late on our side",IF(N($K37)&gt;0,"Late",IF($G37="Claimed done","Claimed, not proven","Open")))))))))))</f>
        <v/>
      </c>
      <c r="M37" s="7" t="n"/>
    </row>
    <row r="38">
      <c r="A38" s="7" t="n"/>
      <c r="B38" s="7" t="n"/>
      <c r="C38" s="7" t="n"/>
      <c r="D38" s="7" t="n"/>
      <c r="E38" s="7" t="n"/>
      <c r="F38" s="8" t="n"/>
      <c r="G38" s="7" t="n"/>
      <c r="H38" s="7" t="n"/>
      <c r="I38" s="7" t="n"/>
      <c r="J38" s="9" t="n"/>
      <c r="K38" s="10">
        <f>IF(OR($B38="",$F38="",$G38="Proven",$G38="Accepted risk",$G38="Not needed"),"",IF($L$1&gt;$F38,$L$1-$F38,""))</f>
        <v/>
      </c>
      <c r="L38" s="11">
        <f>IF($B38="","",IF($G38="Proven","Proven",IF($G38="Accepted risk","Accepted risk",IF($G38="Not needed","Not needed",IF(AND($H38="Yes",$I38="Yes",N($K38)&gt;0),"LATE ON OUR SIDE - CRITICAL",IF(AND($H38="Yes",N($K38)&gt;0),"LATE - CRITICAL",IF(AND($H38="Yes",$G38="Claimed done"),"CRITICAL - CLAIMED, NOT PROVEN",IF($H38="Yes","Critical - not proven yet",IF(AND($I38="Yes",N($K38)&gt;0),"Late on our side",IF(N($K38)&gt;0,"Late",IF($G38="Claimed done","Claimed, not proven","Open")))))))))))</f>
        <v/>
      </c>
      <c r="M38" s="7" t="n"/>
    </row>
    <row r="39">
      <c r="A39" s="7" t="n"/>
      <c r="B39" s="7" t="n"/>
      <c r="C39" s="7" t="n"/>
      <c r="D39" s="7" t="n"/>
      <c r="E39" s="7" t="n"/>
      <c r="F39" s="8" t="n"/>
      <c r="G39" s="7" t="n"/>
      <c r="H39" s="7" t="n"/>
      <c r="I39" s="7" t="n"/>
      <c r="J39" s="9" t="n"/>
      <c r="K39" s="10">
        <f>IF(OR($B39="",$F39="",$G39="Proven",$G39="Accepted risk",$G39="Not needed"),"",IF($L$1&gt;$F39,$L$1-$F39,""))</f>
        <v/>
      </c>
      <c r="L39" s="11">
        <f>IF($B39="","",IF($G39="Proven","Proven",IF($G39="Accepted risk","Accepted risk",IF($G39="Not needed","Not needed",IF(AND($H39="Yes",$I39="Yes",N($K39)&gt;0),"LATE ON OUR SIDE - CRITICAL",IF(AND($H39="Yes",N($K39)&gt;0),"LATE - CRITICAL",IF(AND($H39="Yes",$G39="Claimed done"),"CRITICAL - CLAIMED, NOT PROVEN",IF($H39="Yes","Critical - not proven yet",IF(AND($I39="Yes",N($K39)&gt;0),"Late on our side",IF(N($K39)&gt;0,"Late",IF($G39="Claimed done","Claimed, not proven","Open")))))))))))</f>
        <v/>
      </c>
      <c r="M39" s="7" t="n"/>
    </row>
    <row r="40">
      <c r="A40" s="7" t="n"/>
      <c r="B40" s="7" t="n"/>
      <c r="C40" s="7" t="n"/>
      <c r="D40" s="7" t="n"/>
      <c r="E40" s="7" t="n"/>
      <c r="F40" s="8" t="n"/>
      <c r="G40" s="7" t="n"/>
      <c r="H40" s="7" t="n"/>
      <c r="I40" s="7" t="n"/>
      <c r="J40" s="9" t="n"/>
      <c r="K40" s="10">
        <f>IF(OR($B40="",$F40="",$G40="Proven",$G40="Accepted risk",$G40="Not needed"),"",IF($L$1&gt;$F40,$L$1-$F40,""))</f>
        <v/>
      </c>
      <c r="L40" s="11">
        <f>IF($B40="","",IF($G40="Proven","Proven",IF($G40="Accepted risk","Accepted risk",IF($G40="Not needed","Not needed",IF(AND($H40="Yes",$I40="Yes",N($K40)&gt;0),"LATE ON OUR SIDE - CRITICAL",IF(AND($H40="Yes",N($K40)&gt;0),"LATE - CRITICAL",IF(AND($H40="Yes",$G40="Claimed done"),"CRITICAL - CLAIMED, NOT PROVEN",IF($H40="Yes","Critical - not proven yet",IF(AND($I40="Yes",N($K40)&gt;0),"Late on our side",IF(N($K40)&gt;0,"Late",IF($G40="Claimed done","Claimed, not proven","Open")))))))))))</f>
        <v/>
      </c>
      <c r="M40" s="7" t="n"/>
    </row>
    <row r="41">
      <c r="A41" s="7" t="n"/>
      <c r="B41" s="7" t="n"/>
      <c r="C41" s="7" t="n"/>
      <c r="D41" s="7" t="n"/>
      <c r="E41" s="7" t="n"/>
      <c r="F41" s="8" t="n"/>
      <c r="G41" s="7" t="n"/>
      <c r="H41" s="7" t="n"/>
      <c r="I41" s="7" t="n"/>
      <c r="J41" s="9" t="n"/>
      <c r="K41" s="10">
        <f>IF(OR($B41="",$F41="",$G41="Proven",$G41="Accepted risk",$G41="Not needed"),"",IF($L$1&gt;$F41,$L$1-$F41,""))</f>
        <v/>
      </c>
      <c r="L41" s="11">
        <f>IF($B41="","",IF($G41="Proven","Proven",IF($G41="Accepted risk","Accepted risk",IF($G41="Not needed","Not needed",IF(AND($H41="Yes",$I41="Yes",N($K41)&gt;0),"LATE ON OUR SIDE - CRITICAL",IF(AND($H41="Yes",N($K41)&gt;0),"LATE - CRITICAL",IF(AND($H41="Yes",$G41="Claimed done"),"CRITICAL - CLAIMED, NOT PROVEN",IF($H41="Yes","Critical - not proven yet",IF(AND($I41="Yes",N($K41)&gt;0),"Late on our side",IF(N($K41)&gt;0,"Late",IF($G41="Claimed done","Claimed, not proven","Open")))))))))))</f>
        <v/>
      </c>
      <c r="M41" s="7" t="n"/>
    </row>
    <row r="42">
      <c r="A42" s="7" t="n"/>
      <c r="B42" s="7" t="n"/>
      <c r="C42" s="7" t="n"/>
      <c r="D42" s="7" t="n"/>
      <c r="E42" s="7" t="n"/>
      <c r="F42" s="8" t="n"/>
      <c r="G42" s="7" t="n"/>
      <c r="H42" s="7" t="n"/>
      <c r="I42" s="7" t="n"/>
      <c r="J42" s="9" t="n"/>
      <c r="K42" s="10">
        <f>IF(OR($B42="",$F42="",$G42="Proven",$G42="Accepted risk",$G42="Not needed"),"",IF($L$1&gt;$F42,$L$1-$F42,""))</f>
        <v/>
      </c>
      <c r="L42" s="11">
        <f>IF($B42="","",IF($G42="Proven","Proven",IF($G42="Accepted risk","Accepted risk",IF($G42="Not needed","Not needed",IF(AND($H42="Yes",$I42="Yes",N($K42)&gt;0),"LATE ON OUR SIDE - CRITICAL",IF(AND($H42="Yes",N($K42)&gt;0),"LATE - CRITICAL",IF(AND($H42="Yes",$G42="Claimed done"),"CRITICAL - CLAIMED, NOT PROVEN",IF($H42="Yes","Critical - not proven yet",IF(AND($I42="Yes",N($K42)&gt;0),"Late on our side",IF(N($K42)&gt;0,"Late",IF($G42="Claimed done","Claimed, not proven","Open")))))))))))</f>
        <v/>
      </c>
      <c r="M42" s="7" t="n"/>
    </row>
    <row r="43">
      <c r="A43" s="7" t="n"/>
      <c r="B43" s="7" t="n"/>
      <c r="C43" s="7" t="n"/>
      <c r="D43" s="7" t="n"/>
      <c r="E43" s="7" t="n"/>
      <c r="F43" s="8" t="n"/>
      <c r="G43" s="7" t="n"/>
      <c r="H43" s="7" t="n"/>
      <c r="I43" s="7" t="n"/>
      <c r="J43" s="9" t="n"/>
      <c r="K43" s="10">
        <f>IF(OR($B43="",$F43="",$G43="Proven",$G43="Accepted risk",$G43="Not needed"),"",IF($L$1&gt;$F43,$L$1-$F43,""))</f>
        <v/>
      </c>
      <c r="L43" s="11">
        <f>IF($B43="","",IF($G43="Proven","Proven",IF($G43="Accepted risk","Accepted risk",IF($G43="Not needed","Not needed",IF(AND($H43="Yes",$I43="Yes",N($K43)&gt;0),"LATE ON OUR SIDE - CRITICAL",IF(AND($H43="Yes",N($K43)&gt;0),"LATE - CRITICAL",IF(AND($H43="Yes",$G43="Claimed done"),"CRITICAL - CLAIMED, NOT PROVEN",IF($H43="Yes","Critical - not proven yet",IF(AND($I43="Yes",N($K43)&gt;0),"Late on our side",IF(N($K43)&gt;0,"Late",IF($G43="Claimed done","Claimed, not proven","Open")))))))))))</f>
        <v/>
      </c>
      <c r="M43" s="7" t="n"/>
    </row>
    <row r="44">
      <c r="A44" s="7" t="n"/>
      <c r="B44" s="7" t="n"/>
      <c r="C44" s="7" t="n"/>
      <c r="D44" s="7" t="n"/>
      <c r="E44" s="7" t="n"/>
      <c r="F44" s="8" t="n"/>
      <c r="G44" s="7" t="n"/>
      <c r="H44" s="7" t="n"/>
      <c r="I44" s="7" t="n"/>
      <c r="J44" s="9" t="n"/>
      <c r="K44" s="10">
        <f>IF(OR($B44="",$F44="",$G44="Proven",$G44="Accepted risk",$G44="Not needed"),"",IF($L$1&gt;$F44,$L$1-$F44,""))</f>
        <v/>
      </c>
      <c r="L44" s="11">
        <f>IF($B44="","",IF($G44="Proven","Proven",IF($G44="Accepted risk","Accepted risk",IF($G44="Not needed","Not needed",IF(AND($H44="Yes",$I44="Yes",N($K44)&gt;0),"LATE ON OUR SIDE - CRITICAL",IF(AND($H44="Yes",N($K44)&gt;0),"LATE - CRITICAL",IF(AND($H44="Yes",$G44="Claimed done"),"CRITICAL - CLAIMED, NOT PROVEN",IF($H44="Yes","Critical - not proven yet",IF(AND($I44="Yes",N($K44)&gt;0),"Late on our side",IF(N($K44)&gt;0,"Late",IF($G44="Claimed done","Claimed, not proven","Open")))))))))))</f>
        <v/>
      </c>
      <c r="M44" s="7" t="n"/>
    </row>
    <row r="45">
      <c r="A45" s="7" t="n"/>
      <c r="B45" s="7" t="n"/>
      <c r="C45" s="7" t="n"/>
      <c r="D45" s="7" t="n"/>
      <c r="E45" s="7" t="n"/>
      <c r="F45" s="8" t="n"/>
      <c r="G45" s="7" t="n"/>
      <c r="H45" s="7" t="n"/>
      <c r="I45" s="7" t="n"/>
      <c r="J45" s="9" t="n"/>
      <c r="K45" s="10">
        <f>IF(OR($B45="",$F45="",$G45="Proven",$G45="Accepted risk",$G45="Not needed"),"",IF($L$1&gt;$F45,$L$1-$F45,""))</f>
        <v/>
      </c>
      <c r="L45" s="11">
        <f>IF($B45="","",IF($G45="Proven","Proven",IF($G45="Accepted risk","Accepted risk",IF($G45="Not needed","Not needed",IF(AND($H45="Yes",$I45="Yes",N($K45)&gt;0),"LATE ON OUR SIDE - CRITICAL",IF(AND($H45="Yes",N($K45)&gt;0),"LATE - CRITICAL",IF(AND($H45="Yes",$G45="Claimed done"),"CRITICAL - CLAIMED, NOT PROVEN",IF($H45="Yes","Critical - not proven yet",IF(AND($I45="Yes",N($K45)&gt;0),"Late on our side",IF(N($K45)&gt;0,"Late",IF($G45="Claimed done","Claimed, not proven","Open")))))))))))</f>
        <v/>
      </c>
      <c r="M45" s="7" t="n"/>
    </row>
    <row r="46">
      <c r="A46" s="7" t="n"/>
      <c r="B46" s="7" t="n"/>
      <c r="C46" s="7" t="n"/>
      <c r="D46" s="7" t="n"/>
      <c r="E46" s="7" t="n"/>
      <c r="F46" s="8" t="n"/>
      <c r="G46" s="7" t="n"/>
      <c r="H46" s="7" t="n"/>
      <c r="I46" s="7" t="n"/>
      <c r="J46" s="9" t="n"/>
      <c r="K46" s="10">
        <f>IF(OR($B46="",$F46="",$G46="Proven",$G46="Accepted risk",$G46="Not needed"),"",IF($L$1&gt;$F46,$L$1-$F46,""))</f>
        <v/>
      </c>
      <c r="L46" s="11">
        <f>IF($B46="","",IF($G46="Proven","Proven",IF($G46="Accepted risk","Accepted risk",IF($G46="Not needed","Not needed",IF(AND($H46="Yes",$I46="Yes",N($K46)&gt;0),"LATE ON OUR SIDE - CRITICAL",IF(AND($H46="Yes",N($K46)&gt;0),"LATE - CRITICAL",IF(AND($H46="Yes",$G46="Claimed done"),"CRITICAL - CLAIMED, NOT PROVEN",IF($H46="Yes","Critical - not proven yet",IF(AND($I46="Yes",N($K46)&gt;0),"Late on our side",IF(N($K46)&gt;0,"Late",IF($G46="Claimed done","Claimed, not proven","Open")))))))))))</f>
        <v/>
      </c>
      <c r="M46" s="7" t="n"/>
    </row>
    <row r="47">
      <c r="A47" s="7" t="n"/>
      <c r="B47" s="7" t="n"/>
      <c r="C47" s="7" t="n"/>
      <c r="D47" s="7" t="n"/>
      <c r="E47" s="7" t="n"/>
      <c r="F47" s="8" t="n"/>
      <c r="G47" s="7" t="n"/>
      <c r="H47" s="7" t="n"/>
      <c r="I47" s="7" t="n"/>
      <c r="J47" s="9" t="n"/>
      <c r="K47" s="10">
        <f>IF(OR($B47="",$F47="",$G47="Proven",$G47="Accepted risk",$G47="Not needed"),"",IF($L$1&gt;$F47,$L$1-$F47,""))</f>
        <v/>
      </c>
      <c r="L47" s="11">
        <f>IF($B47="","",IF($G47="Proven","Proven",IF($G47="Accepted risk","Accepted risk",IF($G47="Not needed","Not needed",IF(AND($H47="Yes",$I47="Yes",N($K47)&gt;0),"LATE ON OUR SIDE - CRITICAL",IF(AND($H47="Yes",N($K47)&gt;0),"LATE - CRITICAL",IF(AND($H47="Yes",$G47="Claimed done"),"CRITICAL - CLAIMED, NOT PROVEN",IF($H47="Yes","Critical - not proven yet",IF(AND($I47="Yes",N($K47)&gt;0),"Late on our side",IF(N($K47)&gt;0,"Late",IF($G47="Claimed done","Claimed, not proven","Open")))))))))))</f>
        <v/>
      </c>
      <c r="M47" s="7" t="n"/>
    </row>
    <row r="48">
      <c r="A48" s="7" t="n"/>
      <c r="B48" s="7" t="n"/>
      <c r="C48" s="7" t="n"/>
      <c r="D48" s="7" t="n"/>
      <c r="E48" s="7" t="n"/>
      <c r="F48" s="8" t="n"/>
      <c r="G48" s="7" t="n"/>
      <c r="H48" s="7" t="n"/>
      <c r="I48" s="7" t="n"/>
      <c r="J48" s="9" t="n"/>
      <c r="K48" s="10">
        <f>IF(OR($B48="",$F48="",$G48="Proven",$G48="Accepted risk",$G48="Not needed"),"",IF($L$1&gt;$F48,$L$1-$F48,""))</f>
        <v/>
      </c>
      <c r="L48" s="11">
        <f>IF($B48="","",IF($G48="Proven","Proven",IF($G48="Accepted risk","Accepted risk",IF($G48="Not needed","Not needed",IF(AND($H48="Yes",$I48="Yes",N($K48)&gt;0),"LATE ON OUR SIDE - CRITICAL",IF(AND($H48="Yes",N($K48)&gt;0),"LATE - CRITICAL",IF(AND($H48="Yes",$G48="Claimed done"),"CRITICAL - CLAIMED, NOT PROVEN",IF($H48="Yes","Critical - not proven yet",IF(AND($I48="Yes",N($K48)&gt;0),"Late on our side",IF(N($K48)&gt;0,"Late",IF($G48="Claimed done","Claimed, not proven","Open")))))))))))</f>
        <v/>
      </c>
      <c r="M48" s="7" t="n"/>
    </row>
    <row r="49">
      <c r="A49" s="7" t="n"/>
      <c r="B49" s="7" t="n"/>
      <c r="C49" s="7" t="n"/>
      <c r="D49" s="7" t="n"/>
      <c r="E49" s="7" t="n"/>
      <c r="F49" s="8" t="n"/>
      <c r="G49" s="7" t="n"/>
      <c r="H49" s="7" t="n"/>
      <c r="I49" s="7" t="n"/>
      <c r="J49" s="9" t="n"/>
      <c r="K49" s="10">
        <f>IF(OR($B49="",$F49="",$G49="Proven",$G49="Accepted risk",$G49="Not needed"),"",IF($L$1&gt;$F49,$L$1-$F49,""))</f>
        <v/>
      </c>
      <c r="L49" s="11">
        <f>IF($B49="","",IF($G49="Proven","Proven",IF($G49="Accepted risk","Accepted risk",IF($G49="Not needed","Not needed",IF(AND($H49="Yes",$I49="Yes",N($K49)&gt;0),"LATE ON OUR SIDE - CRITICAL",IF(AND($H49="Yes",N($K49)&gt;0),"LATE - CRITICAL",IF(AND($H49="Yes",$G49="Claimed done"),"CRITICAL - CLAIMED, NOT PROVEN",IF($H49="Yes","Critical - not proven yet",IF(AND($I49="Yes",N($K49)&gt;0),"Late on our side",IF(N($K49)&gt;0,"Late",IF($G49="Claimed done","Claimed, not proven","Open")))))))))))</f>
        <v/>
      </c>
      <c r="M49" s="7" t="n"/>
    </row>
    <row r="50">
      <c r="A50" s="7" t="n"/>
      <c r="B50" s="7" t="n"/>
      <c r="C50" s="7" t="n"/>
      <c r="D50" s="7" t="n"/>
      <c r="E50" s="7" t="n"/>
      <c r="F50" s="8" t="n"/>
      <c r="G50" s="7" t="n"/>
      <c r="H50" s="7" t="n"/>
      <c r="I50" s="7" t="n"/>
      <c r="J50" s="9" t="n"/>
      <c r="K50" s="10">
        <f>IF(OR($B50="",$F50="",$G50="Proven",$G50="Accepted risk",$G50="Not needed"),"",IF($L$1&gt;$F50,$L$1-$F50,""))</f>
        <v/>
      </c>
      <c r="L50" s="11">
        <f>IF($B50="","",IF($G50="Proven","Proven",IF($G50="Accepted risk","Accepted risk",IF($G50="Not needed","Not needed",IF(AND($H50="Yes",$I50="Yes",N($K50)&gt;0),"LATE ON OUR SIDE - CRITICAL",IF(AND($H50="Yes",N($K50)&gt;0),"LATE - CRITICAL",IF(AND($H50="Yes",$G50="Claimed done"),"CRITICAL - CLAIMED, NOT PROVEN",IF($H50="Yes","Critical - not proven yet",IF(AND($I50="Yes",N($K50)&gt;0),"Late on our side",IF(N($K50)&gt;0,"Late",IF($G50="Claimed done","Claimed, not proven","Open")))))))))))</f>
        <v/>
      </c>
      <c r="M50" s="7" t="n"/>
    </row>
    <row r="51">
      <c r="A51" s="7" t="n"/>
      <c r="B51" s="7" t="n"/>
      <c r="C51" s="7" t="n"/>
      <c r="D51" s="7" t="n"/>
      <c r="E51" s="7" t="n"/>
      <c r="F51" s="8" t="n"/>
      <c r="G51" s="7" t="n"/>
      <c r="H51" s="7" t="n"/>
      <c r="I51" s="7" t="n"/>
      <c r="J51" s="9" t="n"/>
      <c r="K51" s="10">
        <f>IF(OR($B51="",$F51="",$G51="Proven",$G51="Accepted risk",$G51="Not needed"),"",IF($L$1&gt;$F51,$L$1-$F51,""))</f>
        <v/>
      </c>
      <c r="L51" s="11">
        <f>IF($B51="","",IF($G51="Proven","Proven",IF($G51="Accepted risk","Accepted risk",IF($G51="Not needed","Not needed",IF(AND($H51="Yes",$I51="Yes",N($K51)&gt;0),"LATE ON OUR SIDE - CRITICAL",IF(AND($H51="Yes",N($K51)&gt;0),"LATE - CRITICAL",IF(AND($H51="Yes",$G51="Claimed done"),"CRITICAL - CLAIMED, NOT PROVEN",IF($H51="Yes","Critical - not proven yet",IF(AND($I51="Yes",N($K51)&gt;0),"Late on our side",IF(N($K51)&gt;0,"Late",IF($G51="Claimed done","Claimed, not proven","Open")))))))))))</f>
        <v/>
      </c>
      <c r="M51" s="7" t="n"/>
    </row>
    <row r="52">
      <c r="A52" s="7" t="n"/>
      <c r="B52" s="7" t="n"/>
      <c r="C52" s="7" t="n"/>
      <c r="D52" s="7" t="n"/>
      <c r="E52" s="7" t="n"/>
      <c r="F52" s="8" t="n"/>
      <c r="G52" s="7" t="n"/>
      <c r="H52" s="7" t="n"/>
      <c r="I52" s="7" t="n"/>
      <c r="J52" s="9" t="n"/>
      <c r="K52" s="10">
        <f>IF(OR($B52="",$F52="",$G52="Proven",$G52="Accepted risk",$G52="Not needed"),"",IF($L$1&gt;$F52,$L$1-$F52,""))</f>
        <v/>
      </c>
      <c r="L52" s="11">
        <f>IF($B52="","",IF($G52="Proven","Proven",IF($G52="Accepted risk","Accepted risk",IF($G52="Not needed","Not needed",IF(AND($H52="Yes",$I52="Yes",N($K52)&gt;0),"LATE ON OUR SIDE - CRITICAL",IF(AND($H52="Yes",N($K52)&gt;0),"LATE - CRITICAL",IF(AND($H52="Yes",$G52="Claimed done"),"CRITICAL - CLAIMED, NOT PROVEN",IF($H52="Yes","Critical - not proven yet",IF(AND($I52="Yes",N($K52)&gt;0),"Late on our side",IF(N($K52)&gt;0,"Late",IF($G52="Claimed done","Claimed, not proven","Open")))))))))))</f>
        <v/>
      </c>
      <c r="M52" s="7" t="n"/>
    </row>
    <row r="53">
      <c r="A53" s="7" t="n"/>
      <c r="B53" s="7" t="n"/>
      <c r="C53" s="7" t="n"/>
      <c r="D53" s="7" t="n"/>
      <c r="E53" s="7" t="n"/>
      <c r="F53" s="8" t="n"/>
      <c r="G53" s="7" t="n"/>
      <c r="H53" s="7" t="n"/>
      <c r="I53" s="7" t="n"/>
      <c r="J53" s="9" t="n"/>
      <c r="K53" s="10">
        <f>IF(OR($B53="",$F53="",$G53="Proven",$G53="Accepted risk",$G53="Not needed"),"",IF($L$1&gt;$F53,$L$1-$F53,""))</f>
        <v/>
      </c>
      <c r="L53" s="11">
        <f>IF($B53="","",IF($G53="Proven","Proven",IF($G53="Accepted risk","Accepted risk",IF($G53="Not needed","Not needed",IF(AND($H53="Yes",$I53="Yes",N($K53)&gt;0),"LATE ON OUR SIDE - CRITICAL",IF(AND($H53="Yes",N($K53)&gt;0),"LATE - CRITICAL",IF(AND($H53="Yes",$G53="Claimed done"),"CRITICAL - CLAIMED, NOT PROVEN",IF($H53="Yes","Critical - not proven yet",IF(AND($I53="Yes",N($K53)&gt;0),"Late on our side",IF(N($K53)&gt;0,"Late",IF($G53="Claimed done","Claimed, not proven","Open")))))))))))</f>
        <v/>
      </c>
      <c r="M53" s="7" t="n"/>
    </row>
    <row r="54">
      <c r="A54" s="7" t="n"/>
      <c r="B54" s="7" t="n"/>
      <c r="C54" s="7" t="n"/>
      <c r="D54" s="7" t="n"/>
      <c r="E54" s="7" t="n"/>
      <c r="F54" s="8" t="n"/>
      <c r="G54" s="7" t="n"/>
      <c r="H54" s="7" t="n"/>
      <c r="I54" s="7" t="n"/>
      <c r="J54" s="9" t="n"/>
      <c r="K54" s="10">
        <f>IF(OR($B54="",$F54="",$G54="Proven",$G54="Accepted risk",$G54="Not needed"),"",IF($L$1&gt;$F54,$L$1-$F54,""))</f>
        <v/>
      </c>
      <c r="L54" s="11">
        <f>IF($B54="","",IF($G54="Proven","Proven",IF($G54="Accepted risk","Accepted risk",IF($G54="Not needed","Not needed",IF(AND($H54="Yes",$I54="Yes",N($K54)&gt;0),"LATE ON OUR SIDE - CRITICAL",IF(AND($H54="Yes",N($K54)&gt;0),"LATE - CRITICAL",IF(AND($H54="Yes",$G54="Claimed done"),"CRITICAL - CLAIMED, NOT PROVEN",IF($H54="Yes","Critical - not proven yet",IF(AND($I54="Yes",N($K54)&gt;0),"Late on our side",IF(N($K54)&gt;0,"Late",IF($G54="Claimed done","Claimed, not proven","Open")))))))))))</f>
        <v/>
      </c>
      <c r="M54" s="7" t="n"/>
    </row>
    <row r="55">
      <c r="A55" s="7" t="n"/>
      <c r="B55" s="7" t="n"/>
      <c r="C55" s="7" t="n"/>
      <c r="D55" s="7" t="n"/>
      <c r="E55" s="7" t="n"/>
      <c r="F55" s="8" t="n"/>
      <c r="G55" s="7" t="n"/>
      <c r="H55" s="7" t="n"/>
      <c r="I55" s="7" t="n"/>
      <c r="J55" s="9" t="n"/>
      <c r="K55" s="10">
        <f>IF(OR($B55="",$F55="",$G55="Proven",$G55="Accepted risk",$G55="Not needed"),"",IF($L$1&gt;$F55,$L$1-$F55,""))</f>
        <v/>
      </c>
      <c r="L55" s="11">
        <f>IF($B55="","",IF($G55="Proven","Proven",IF($G55="Accepted risk","Accepted risk",IF($G55="Not needed","Not needed",IF(AND($H55="Yes",$I55="Yes",N($K55)&gt;0),"LATE ON OUR SIDE - CRITICAL",IF(AND($H55="Yes",N($K55)&gt;0),"LATE - CRITICAL",IF(AND($H55="Yes",$G55="Claimed done"),"CRITICAL - CLAIMED, NOT PROVEN",IF($H55="Yes","Critical - not proven yet",IF(AND($I55="Yes",N($K55)&gt;0),"Late on our side",IF(N($K55)&gt;0,"Late",IF($G55="Claimed done","Claimed, not proven","Open")))))))))))</f>
        <v/>
      </c>
      <c r="M55" s="7" t="n"/>
    </row>
    <row r="56">
      <c r="A56" s="7" t="n"/>
      <c r="B56" s="7" t="n"/>
      <c r="C56" s="7" t="n"/>
      <c r="D56" s="7" t="n"/>
      <c r="E56" s="7" t="n"/>
      <c r="F56" s="8" t="n"/>
      <c r="G56" s="7" t="n"/>
      <c r="H56" s="7" t="n"/>
      <c r="I56" s="7" t="n"/>
      <c r="J56" s="9" t="n"/>
      <c r="K56" s="10">
        <f>IF(OR($B56="",$F56="",$G56="Proven",$G56="Accepted risk",$G56="Not needed"),"",IF($L$1&gt;$F56,$L$1-$F56,""))</f>
        <v/>
      </c>
      <c r="L56" s="11">
        <f>IF($B56="","",IF($G56="Proven","Proven",IF($G56="Accepted risk","Accepted risk",IF($G56="Not needed","Not needed",IF(AND($H56="Yes",$I56="Yes",N($K56)&gt;0),"LATE ON OUR SIDE - CRITICAL",IF(AND($H56="Yes",N($K56)&gt;0),"LATE - CRITICAL",IF(AND($H56="Yes",$G56="Claimed done"),"CRITICAL - CLAIMED, NOT PROVEN",IF($H56="Yes","Critical - not proven yet",IF(AND($I56="Yes",N($K56)&gt;0),"Late on our side",IF(N($K56)&gt;0,"Late",IF($G56="Claimed done","Claimed, not proven","Open")))))))))))</f>
        <v/>
      </c>
      <c r="M56" s="7" t="n"/>
    </row>
    <row r="57">
      <c r="A57" s="7" t="n"/>
      <c r="B57" s="7" t="n"/>
      <c r="C57" s="7" t="n"/>
      <c r="D57" s="7" t="n"/>
      <c r="E57" s="7" t="n"/>
      <c r="F57" s="8" t="n"/>
      <c r="G57" s="7" t="n"/>
      <c r="H57" s="7" t="n"/>
      <c r="I57" s="7" t="n"/>
      <c r="J57" s="9" t="n"/>
      <c r="K57" s="10">
        <f>IF(OR($B57="",$F57="",$G57="Proven",$G57="Accepted risk",$G57="Not needed"),"",IF($L$1&gt;$F57,$L$1-$F57,""))</f>
        <v/>
      </c>
      <c r="L57" s="11">
        <f>IF($B57="","",IF($G57="Proven","Proven",IF($G57="Accepted risk","Accepted risk",IF($G57="Not needed","Not needed",IF(AND($H57="Yes",$I57="Yes",N($K57)&gt;0),"LATE ON OUR SIDE - CRITICAL",IF(AND($H57="Yes",N($K57)&gt;0),"LATE - CRITICAL",IF(AND($H57="Yes",$G57="Claimed done"),"CRITICAL - CLAIMED, NOT PROVEN",IF($H57="Yes","Critical - not proven yet",IF(AND($I57="Yes",N($K57)&gt;0),"Late on our side",IF(N($K57)&gt;0,"Late",IF($G57="Claimed done","Claimed, not proven","Open")))))))))))</f>
        <v/>
      </c>
      <c r="M57" s="7" t="n"/>
    </row>
    <row r="58">
      <c r="A58" s="7" t="n"/>
      <c r="B58" s="7" t="n"/>
      <c r="C58" s="7" t="n"/>
      <c r="D58" s="7" t="n"/>
      <c r="E58" s="7" t="n"/>
      <c r="F58" s="8" t="n"/>
      <c r="G58" s="7" t="n"/>
      <c r="H58" s="7" t="n"/>
      <c r="I58" s="7" t="n"/>
      <c r="J58" s="9" t="n"/>
      <c r="K58" s="10">
        <f>IF(OR($B58="",$F58="",$G58="Proven",$G58="Accepted risk",$G58="Not needed"),"",IF($L$1&gt;$F58,$L$1-$F58,""))</f>
        <v/>
      </c>
      <c r="L58" s="11">
        <f>IF($B58="","",IF($G58="Proven","Proven",IF($G58="Accepted risk","Accepted risk",IF($G58="Not needed","Not needed",IF(AND($H58="Yes",$I58="Yes",N($K58)&gt;0),"LATE ON OUR SIDE - CRITICAL",IF(AND($H58="Yes",N($K58)&gt;0),"LATE - CRITICAL",IF(AND($H58="Yes",$G58="Claimed done"),"CRITICAL - CLAIMED, NOT PROVEN",IF($H58="Yes","Critical - not proven yet",IF(AND($I58="Yes",N($K58)&gt;0),"Late on our side",IF(N($K58)&gt;0,"Late",IF($G58="Claimed done","Claimed, not proven","Open")))))))))))</f>
        <v/>
      </c>
      <c r="M58" s="7" t="n"/>
    </row>
    <row r="59">
      <c r="A59" s="7" t="n"/>
      <c r="B59" s="7" t="n"/>
      <c r="C59" s="7" t="n"/>
      <c r="D59" s="7" t="n"/>
      <c r="E59" s="7" t="n"/>
      <c r="F59" s="8" t="n"/>
      <c r="G59" s="7" t="n"/>
      <c r="H59" s="7" t="n"/>
      <c r="I59" s="7" t="n"/>
      <c r="J59" s="9" t="n"/>
      <c r="K59" s="10">
        <f>IF(OR($B59="",$F59="",$G59="Proven",$G59="Accepted risk",$G59="Not needed"),"",IF($L$1&gt;$F59,$L$1-$F59,""))</f>
        <v/>
      </c>
      <c r="L59" s="11">
        <f>IF($B59="","",IF($G59="Proven","Proven",IF($G59="Accepted risk","Accepted risk",IF($G59="Not needed","Not needed",IF(AND($H59="Yes",$I59="Yes",N($K59)&gt;0),"LATE ON OUR SIDE - CRITICAL",IF(AND($H59="Yes",N($K59)&gt;0),"LATE - CRITICAL",IF(AND($H59="Yes",$G59="Claimed done"),"CRITICAL - CLAIMED, NOT PROVEN",IF($H59="Yes","Critical - not proven yet",IF(AND($I59="Yes",N($K59)&gt;0),"Late on our side",IF(N($K59)&gt;0,"Late",IF($G59="Claimed done","Claimed, not proven","Open")))))))))))</f>
        <v/>
      </c>
      <c r="M59" s="7" t="n"/>
    </row>
    <row r="60">
      <c r="A60" s="7" t="n"/>
      <c r="B60" s="7" t="n"/>
      <c r="C60" s="7" t="n"/>
      <c r="D60" s="7" t="n"/>
      <c r="E60" s="7" t="n"/>
      <c r="F60" s="8" t="n"/>
      <c r="G60" s="7" t="n"/>
      <c r="H60" s="7" t="n"/>
      <c r="I60" s="7" t="n"/>
      <c r="J60" s="9" t="n"/>
      <c r="K60" s="10">
        <f>IF(OR($B60="",$F60="",$G60="Proven",$G60="Accepted risk",$G60="Not needed"),"",IF($L$1&gt;$F60,$L$1-$F60,""))</f>
        <v/>
      </c>
      <c r="L60" s="11">
        <f>IF($B60="","",IF($G60="Proven","Proven",IF($G60="Accepted risk","Accepted risk",IF($G60="Not needed","Not needed",IF(AND($H60="Yes",$I60="Yes",N($K60)&gt;0),"LATE ON OUR SIDE - CRITICAL",IF(AND($H60="Yes",N($K60)&gt;0),"LATE - CRITICAL",IF(AND($H60="Yes",$G60="Claimed done"),"CRITICAL - CLAIMED, NOT PROVEN",IF($H60="Yes","Critical - not proven yet",IF(AND($I60="Yes",N($K60)&gt;0),"Late on our side",IF(N($K60)&gt;0,"Late",IF($G60="Claimed done","Claimed, not proven","Open")))))))))))</f>
        <v/>
      </c>
      <c r="M60" s="7" t="n"/>
    </row>
    <row r="61">
      <c r="A61" s="7" t="n"/>
      <c r="B61" s="7" t="n"/>
      <c r="C61" s="7" t="n"/>
      <c r="D61" s="7" t="n"/>
      <c r="E61" s="7" t="n"/>
      <c r="F61" s="8" t="n"/>
      <c r="G61" s="7" t="n"/>
      <c r="H61" s="7" t="n"/>
      <c r="I61" s="7" t="n"/>
      <c r="J61" s="9" t="n"/>
      <c r="K61" s="10">
        <f>IF(OR($B61="",$F61="",$G61="Proven",$G61="Accepted risk",$G61="Not needed"),"",IF($L$1&gt;$F61,$L$1-$F61,""))</f>
        <v/>
      </c>
      <c r="L61" s="11">
        <f>IF($B61="","",IF($G61="Proven","Proven",IF($G61="Accepted risk","Accepted risk",IF($G61="Not needed","Not needed",IF(AND($H61="Yes",$I61="Yes",N($K61)&gt;0),"LATE ON OUR SIDE - CRITICAL",IF(AND($H61="Yes",N($K61)&gt;0),"LATE - CRITICAL",IF(AND($H61="Yes",$G61="Claimed done"),"CRITICAL - CLAIMED, NOT PROVEN",IF($H61="Yes","Critical - not proven yet",IF(AND($I61="Yes",N($K61)&gt;0),"Late on our side",IF(N($K61)&gt;0,"Late",IF($G61="Claimed done","Claimed, not proven","Open")))))))))))</f>
        <v/>
      </c>
      <c r="M61" s="7" t="n"/>
    </row>
    <row r="62">
      <c r="A62" s="7" t="n"/>
      <c r="B62" s="7" t="n"/>
      <c r="C62" s="7" t="n"/>
      <c r="D62" s="7" t="n"/>
      <c r="E62" s="7" t="n"/>
      <c r="F62" s="8" t="n"/>
      <c r="G62" s="7" t="n"/>
      <c r="H62" s="7" t="n"/>
      <c r="I62" s="7" t="n"/>
      <c r="J62" s="9" t="n"/>
      <c r="K62" s="10">
        <f>IF(OR($B62="",$F62="",$G62="Proven",$G62="Accepted risk",$G62="Not needed"),"",IF($L$1&gt;$F62,$L$1-$F62,""))</f>
        <v/>
      </c>
      <c r="L62" s="11">
        <f>IF($B62="","",IF($G62="Proven","Proven",IF($G62="Accepted risk","Accepted risk",IF($G62="Not needed","Not needed",IF(AND($H62="Yes",$I62="Yes",N($K62)&gt;0),"LATE ON OUR SIDE - CRITICAL",IF(AND($H62="Yes",N($K62)&gt;0),"LATE - CRITICAL",IF(AND($H62="Yes",$G62="Claimed done"),"CRITICAL - CLAIMED, NOT PROVEN",IF($H62="Yes","Critical - not proven yet",IF(AND($I62="Yes",N($K62)&gt;0),"Late on our side",IF(N($K62)&gt;0,"Late",IF($G62="Claimed done","Claimed, not proven","Open")))))))))))</f>
        <v/>
      </c>
      <c r="M62" s="7" t="n"/>
    </row>
    <row r="63">
      <c r="A63" s="7" t="n"/>
      <c r="B63" s="7" t="n"/>
      <c r="C63" s="7" t="n"/>
      <c r="D63" s="7" t="n"/>
      <c r="E63" s="7" t="n"/>
      <c r="F63" s="8" t="n"/>
      <c r="G63" s="7" t="n"/>
      <c r="H63" s="7" t="n"/>
      <c r="I63" s="7" t="n"/>
      <c r="J63" s="9" t="n"/>
      <c r="K63" s="10">
        <f>IF(OR($B63="",$F63="",$G63="Proven",$G63="Accepted risk",$G63="Not needed"),"",IF($L$1&gt;$F63,$L$1-$F63,""))</f>
        <v/>
      </c>
      <c r="L63" s="11">
        <f>IF($B63="","",IF($G63="Proven","Proven",IF($G63="Accepted risk","Accepted risk",IF($G63="Not needed","Not needed",IF(AND($H63="Yes",$I63="Yes",N($K63)&gt;0),"LATE ON OUR SIDE - CRITICAL",IF(AND($H63="Yes",N($K63)&gt;0),"LATE - CRITICAL",IF(AND($H63="Yes",$G63="Claimed done"),"CRITICAL - CLAIMED, NOT PROVEN",IF($H63="Yes","Critical - not proven yet",IF(AND($I63="Yes",N($K63)&gt;0),"Late on our side",IF(N($K63)&gt;0,"Late",IF($G63="Claimed done","Claimed, not proven","Open")))))))))))</f>
        <v/>
      </c>
      <c r="M63" s="7" t="n"/>
    </row>
  </sheetData>
  <conditionalFormatting sqref="L4:L63">
    <cfRule type="expression" priority="1" dxfId="0" stopIfTrue="1">
      <formula>$L4="LATE ON OUR SIDE - CRITICAL"</formula>
    </cfRule>
    <cfRule type="expression" priority="2" dxfId="1" stopIfTrue="1">
      <formula>OR($L4="LATE - CRITICAL",$L4="CRITICAL - CLAIMED, NOT PROVEN")</formula>
    </cfRule>
    <cfRule type="expression" priority="3" dxfId="2" stopIfTrue="1">
      <formula>$L4="Critical - not proven yet"</formula>
    </cfRule>
    <cfRule type="expression" priority="4" dxfId="3" stopIfTrue="1">
      <formula>OR($L4="Late on our side",$L4="Late")</formula>
    </cfRule>
    <cfRule type="expression" priority="5" dxfId="4" stopIfTrue="1">
      <formula>$L4="Proven"</formula>
    </cfRule>
    <cfRule type="expression" priority="6" dxfId="5" stopIfTrue="1">
      <formula>OR($L4="Accepted risk",$L4="Not needed")</formula>
    </cfRule>
    <cfRule type="expression" priority="7" dxfId="2" stopIfTrue="1">
      <formula>$L4="Claimed, not proven"</formula>
    </cfRule>
  </conditionalFormatting>
  <dataValidations count="4">
    <dataValidation sqref="A4:A63" showDropDown="0" showInputMessage="0" showErrorMessage="1" allowBlank="1" errorTitle="Pick from the list" error="Choose one of the options in the dropdown." type="list">
      <formula1>"People,Process,Technology,Governance"</formula1>
    </dataValidation>
    <dataValidation sqref="G4:G63" showDropDown="0" showInputMessage="0" showErrorMessage="1" allowBlank="1" errorTitle="Pick from the list" error="Choose one of the options in the dropdown." type="list">
      <formula1>"Not started,In progress,Claimed done,Proven,Accepted risk,Not needed"</formula1>
    </dataValidation>
    <dataValidation sqref="H4:I63" showDropDown="0" showInputMessage="0" showErrorMessage="1" allowBlank="1" errorTitle="Pick from the list" error="Choose one of the options in the dropdown." type="list">
      <formula1>"Yes,No"</formula1>
    </dataValidation>
    <dataValidation sqref="J4:J63" showDropDown="0" showInputMessage="0" showErrorMessage="1" allowBlank="1" errorTitle="Days" error="Enter a whole number of days (0 or more)." type="whole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10" customWidth="1" min="3" max="3"/>
    <col width="40" customWidth="1" min="4" max="4"/>
    <col width="28" customWidth="1" min="5" max="5"/>
    <col width="38" customWidth="1" min="6" max="6"/>
    <col width="15" customWidth="1" min="7" max="7"/>
    <col width="20" customWidth="1" min="8" max="8"/>
    <col width="10" customWidth="1" min="9" max="9"/>
    <col width="13" customWidth="1" min="10" max="10"/>
    <col width="44" customWidth="1" min="11" max="11"/>
  </cols>
  <sheetData>
    <row r="1">
      <c r="A1" s="1" t="inlineStr">
        <is>
          <t>FICTIONAL EXAMPLE: Harborlight Mutual's Stakeholder Map as of October 5, 2026</t>
        </is>
      </c>
    </row>
    <row r="2">
      <c r="A2" s="5" t="inlineStr">
        <is>
          <t>Same invented transition as Example (fictional). Three groups still have nobody named, and two of them give a sign-off the contract requires before go-live.</t>
        </is>
      </c>
    </row>
    <row r="3" ht="34" customHeight="1">
      <c r="A3" s="6" t="inlineStr">
        <is>
          <t>Stakeholder group</t>
        </is>
      </c>
      <c r="B3" s="6" t="inlineStr">
        <is>
          <t>Name(s)</t>
        </is>
      </c>
      <c r="C3" s="6" t="inlineStr">
        <is>
          <t>Side</t>
        </is>
      </c>
      <c r="D3" s="6" t="inlineStr">
        <is>
          <t>What they own, approve or decide</t>
        </is>
      </c>
      <c r="E3" s="6" t="inlineStr">
        <is>
          <t>Sign-off they give</t>
        </is>
      </c>
      <c r="F3" s="6" t="inlineStr">
        <is>
          <t>What they need from us</t>
        </is>
      </c>
      <c r="G3" s="6" t="inlineStr">
        <is>
          <t>How often</t>
        </is>
      </c>
      <c r="H3" s="6" t="inlineStr">
        <is>
          <t>Channel</t>
        </is>
      </c>
      <c r="I3" s="6" t="inlineStr">
        <is>
          <t>Internal only?</t>
        </is>
      </c>
      <c r="J3" s="6" t="inlineStr">
        <is>
          <t>Last update sent</t>
        </is>
      </c>
      <c r="K3" s="6" t="inlineStr">
        <is>
          <t>Notes and gaps</t>
        </is>
      </c>
    </row>
    <row r="4" ht="48" customHeight="1">
      <c r="A4" s="7" t="inlineStr">
        <is>
          <t>Executive sponsor</t>
        </is>
      </c>
      <c r="B4" s="7" t="inlineStr">
        <is>
          <t>K. Walsh</t>
        </is>
      </c>
      <c r="C4" s="7" t="inlineStr">
        <is>
          <t>Ours</t>
        </is>
      </c>
      <c r="D4" s="7" t="inlineStr">
        <is>
          <t>The go/no-go call, accepting remaining risks, changes to go-live or hypercare dates</t>
        </is>
      </c>
      <c r="E4" s="7" t="inlineStr">
        <is>
          <t>Go/no-go decision; hypercare exit</t>
        </is>
      </c>
      <c r="F4" s="7" t="inlineStr">
        <is>
          <t>Five lines a week: confidence, top risks, decisions needed, what our side is blocking</t>
        </is>
      </c>
      <c r="G4" s="7" t="inlineStr">
        <is>
          <t>Weekly</t>
        </is>
      </c>
      <c r="H4" s="7" t="inlineStr">
        <is>
          <t>Email and steering committee</t>
        </is>
      </c>
      <c r="I4" s="7" t="inlineStr">
        <is>
          <t>No</t>
        </is>
      </c>
      <c r="J4" s="8" t="n">
        <v>46297</v>
      </c>
      <c r="K4" s="7" t="inlineStr">
        <is>
          <t>Will decide on October 8 whether go-live moves if the ERP extract is late.</t>
        </is>
      </c>
    </row>
    <row r="5" ht="48" customHeight="1">
      <c r="A5" s="7" t="inlineStr">
        <is>
          <t>Our transition manager</t>
        </is>
      </c>
      <c r="B5" s="7" t="inlineStr">
        <is>
          <t>D. Morales</t>
        </is>
      </c>
      <c r="C5" s="7" t="inlineStr">
        <is>
          <t>Ours</t>
        </is>
      </c>
      <c r="D5" s="7" t="inlineStr">
        <is>
          <t>Runs our side day to day and keeps this workbook current</t>
        </is>
      </c>
      <c r="E5" s="7" t="inlineStr">
        <is>
          <t>Weekly readiness review</t>
        </is>
      </c>
      <c r="F5" s="7" t="inlineStr">
        <is>
          <t>Everything on the tracker that is late, claimed or at risk</t>
        </is>
      </c>
      <c r="G5" s="7" t="inlineStr">
        <is>
          <t>Daily</t>
        </is>
      </c>
      <c r="H5" s="7" t="inlineStr">
        <is>
          <t>Working sessions</t>
        </is>
      </c>
      <c r="I5" s="7" t="inlineStr">
        <is>
          <t>No</t>
        </is>
      </c>
      <c r="J5" s="8" t="n">
        <v>46300</v>
      </c>
      <c r="K5" s="7" t="inlineStr">
        <is>
          <t>Also owns the draft hypercare exit criteria, due October 13.</t>
        </is>
      </c>
    </row>
    <row r="6" ht="48" customHeight="1">
      <c r="A6" s="7" t="inlineStr">
        <is>
          <t>Steering committee</t>
        </is>
      </c>
      <c r="B6" s="7" t="inlineStr">
        <is>
          <t>K. Walsh (chair), D. Morales, T. Nguyen, G. Silva, S. Iyer, R. Costa</t>
        </is>
      </c>
      <c r="C6" s="7" t="inlineStr">
        <is>
          <t>Both</t>
        </is>
      </c>
      <c r="D6" s="7" t="inlineStr">
        <is>
          <t>Escalations and decisions that cross teams</t>
        </is>
      </c>
      <c r="E6" s="7" t="n"/>
      <c r="F6" s="7" t="inlineStr">
        <is>
          <t>One-page update with decisions needed</t>
        </is>
      </c>
      <c r="G6" s="7" t="inlineStr">
        <is>
          <t>Every two weeks</t>
        </is>
      </c>
      <c r="H6" s="7" t="inlineStr">
        <is>
          <t>Meeting</t>
        </is>
      </c>
      <c r="I6" s="7" t="inlineStr">
        <is>
          <t>No</t>
        </is>
      </c>
      <c r="J6" s="8" t="n">
        <v>46297</v>
      </c>
      <c r="K6" s="7" t="inlineStr">
        <is>
          <t>Next meeting October 16.</t>
        </is>
      </c>
    </row>
    <row r="7" ht="48" customHeight="1">
      <c r="A7" s="7" t="inlineStr">
        <is>
          <t>Provider transition manager</t>
        </is>
      </c>
      <c r="B7" s="7" t="inlineStr">
        <is>
          <t>S. Iyer</t>
        </is>
      </c>
      <c r="C7" s="7" t="inlineStr">
        <is>
          <t>Provider</t>
        </is>
      </c>
      <c r="D7" s="7" t="inlineStr">
        <is>
          <t>The provider's transition plan, dates and the go-live impact of anything late</t>
        </is>
      </c>
      <c r="E7" s="7" t="n"/>
      <c r="F7" s="7" t="inlineStr">
        <is>
          <t>What we owe them and by when</t>
        </is>
      </c>
      <c r="G7" s="7" t="inlineStr">
        <is>
          <t>Weekly</t>
        </is>
      </c>
      <c r="H7" s="7" t="inlineStr">
        <is>
          <t>Weekly transition review</t>
        </is>
      </c>
      <c r="I7" s="7" t="inlineStr">
        <is>
          <t>No</t>
        </is>
      </c>
      <c r="J7" s="8" t="n">
        <v>46300</v>
      </c>
      <c r="K7" s="7" t="inlineStr">
        <is>
          <t>M. Grant is Quillmark's account executive, not the transition manager.</t>
        </is>
      </c>
    </row>
    <row r="8" ht="48" customHeight="1">
      <c r="A8" s="7" t="inlineStr">
        <is>
          <t>Provider delivery lead</t>
        </is>
      </c>
      <c r="B8" s="7" t="inlineStr">
        <is>
          <t>R. Costa</t>
        </is>
      </c>
      <c r="C8" s="7" t="inlineStr">
        <is>
          <t>Provider</t>
        </is>
      </c>
      <c r="D8" s="7" t="inlineStr">
        <is>
          <t>Running the service after go-live</t>
        </is>
      </c>
      <c r="E8" s="7" t="inlineStr">
        <is>
          <t>Hypercare readiness</t>
        </is>
      </c>
      <c r="F8" s="7" t="inlineStr">
        <is>
          <t>Exception rules, handoffs and what good looks like</t>
        </is>
      </c>
      <c r="G8" s="7" t="inlineStr">
        <is>
          <t>Weekly</t>
        </is>
      </c>
      <c r="H8" s="7" t="inlineStr">
        <is>
          <t>Weekly transition review</t>
        </is>
      </c>
      <c r="I8" s="7" t="inlineStr">
        <is>
          <t>No</t>
        </is>
      </c>
      <c r="J8" s="8" t="n">
        <v>46300</v>
      </c>
      <c r="K8" s="7" t="inlineStr">
        <is>
          <t>Reverse shadowing planned for October 7 and 8.</t>
        </is>
      </c>
    </row>
    <row r="9" ht="48" customHeight="1">
      <c r="A9" s="7" t="inlineStr">
        <is>
          <t>Process owners</t>
        </is>
      </c>
      <c r="B9" s="7" t="inlineStr">
        <is>
          <t>T. Nguyen</t>
        </is>
      </c>
      <c r="C9" s="7" t="inlineStr">
        <is>
          <t>Ours</t>
        </is>
      </c>
      <c r="D9" s="7" t="inlineStr">
        <is>
          <t>Approving process maps, procedures and exception rules</t>
        </is>
      </c>
      <c r="E9" s="7" t="inlineStr">
        <is>
          <t>Procedures approved; reverse shadowing passed</t>
        </is>
      </c>
      <c r="F9" s="7" t="inlineStr">
        <is>
          <t>Drafts to review, with dates</t>
        </is>
      </c>
      <c r="G9" s="7" t="inlineStr">
        <is>
          <t>Weekly</t>
        </is>
      </c>
      <c r="H9" s="7" t="inlineStr">
        <is>
          <t>Working sessions</t>
        </is>
      </c>
      <c r="I9" s="7" t="inlineStr">
        <is>
          <t>No</t>
        </is>
      </c>
      <c r="J9" s="8" t="n">
        <v>46300</v>
      </c>
      <c r="K9" s="7" t="inlineStr">
        <is>
          <t>Waiting on a Treasury decision about duplicate invoices over $25k.</t>
        </is>
      </c>
    </row>
    <row r="10" ht="48" customHeight="1">
      <c r="A10" s="7" t="inlineStr">
        <is>
          <t>People who know the work (subject matter experts)</t>
        </is>
      </c>
      <c r="B10" s="7" t="inlineStr">
        <is>
          <t>B. Hale, C. Duarte</t>
        </is>
      </c>
      <c r="C10" s="7" t="inlineStr">
        <is>
          <t>Ours</t>
        </is>
      </c>
      <c r="D10" s="7" t="inlineStr">
        <is>
          <t>Teaching the work and watching the provider do it</t>
        </is>
      </c>
      <c r="E10" s="7" t="inlineStr">
        <is>
          <t>Reverse shadowing observed</t>
        </is>
      </c>
      <c r="F10" s="7" t="inlineStr">
        <is>
          <t>Time set aside, and what happens to them (from HR)</t>
        </is>
      </c>
      <c r="G10" s="7" t="inlineStr">
        <is>
          <t>Weekly</t>
        </is>
      </c>
      <c r="H10" s="7" t="inlineStr">
        <is>
          <t>Team meeting</t>
        </is>
      </c>
      <c r="I10" s="7" t="inlineStr">
        <is>
          <t>Yes</t>
        </is>
      </c>
      <c r="J10" s="8" t="n">
        <v>46293</v>
      </c>
      <c r="K10" s="7" t="inlineStr">
        <is>
          <t>Internal only: see HR notes. Fallback plan depends on both.</t>
        </is>
      </c>
    </row>
    <row r="11" ht="48" customHeight="1">
      <c r="A11" s="7" t="inlineStr">
        <is>
          <t>Team whose work is moving</t>
        </is>
      </c>
      <c r="B11" s="7" t="inlineStr">
        <is>
          <t>AP clerks, through L. Park</t>
        </is>
      </c>
      <c r="C11" s="7" t="inlineStr">
        <is>
          <t>Ours</t>
        </is>
      </c>
      <c r="D11" s="7" t="inlineStr">
        <is>
          <t>Their own day-to-day work during the transition</t>
        </is>
      </c>
      <c r="E11" s="7" t="n"/>
      <c r="F11" s="7" t="inlineStr">
        <is>
          <t>What is changing, when, and what it means for them (from HR)</t>
        </is>
      </c>
      <c r="G11" s="7" t="inlineStr">
        <is>
          <t>As agreed with HR</t>
        </is>
      </c>
      <c r="H11" s="7" t="inlineStr">
        <is>
          <t>Team meeting and 1:1s</t>
        </is>
      </c>
      <c r="I11" s="7" t="inlineStr">
        <is>
          <t>Yes</t>
        </is>
      </c>
      <c r="J11" s="8" t="n">
        <v>46258</v>
      </c>
      <c r="K11" s="7" t="inlineStr">
        <is>
          <t>Two Q&amp;A sessions held in August.</t>
        </is>
      </c>
    </row>
    <row r="12" ht="48" customHeight="1">
      <c r="A12" s="7" t="inlineStr">
        <is>
          <t>HR and employee relations</t>
        </is>
      </c>
      <c r="B12" s="7" t="inlineStr">
        <is>
          <t>L. Park</t>
        </is>
      </c>
      <c r="C12" s="7" t="inlineStr">
        <is>
          <t>Ours</t>
        </is>
      </c>
      <c r="D12" s="7" t="inlineStr">
        <is>
          <t>Timing of people communications, retention plans and legal requirements for affected employees</t>
        </is>
      </c>
      <c r="E12" s="7" t="inlineStr">
        <is>
          <t>People communications</t>
        </is>
      </c>
      <c r="F12" s="7" t="inlineStr">
        <is>
          <t>Any change to dates or scope that affects people</t>
        </is>
      </c>
      <c r="G12" s="7" t="inlineStr">
        <is>
          <t>Weekly</t>
        </is>
      </c>
      <c r="H12" s="7" t="inlineStr">
        <is>
          <t>1:1</t>
        </is>
      </c>
      <c r="I12" s="7" t="inlineStr">
        <is>
          <t>Yes</t>
        </is>
      </c>
      <c r="J12" s="8" t="n">
        <v>46297</v>
      </c>
      <c r="K12" s="7" t="inlineStr">
        <is>
          <t>Internal only. Retention and resignation details stay with HR and the sponsor.</t>
        </is>
      </c>
    </row>
    <row r="13" ht="48" customHeight="1">
      <c r="A13" s="7" t="inlineStr">
        <is>
          <t>Works council or union (where one applies)</t>
        </is>
      </c>
      <c r="B13" s="7" t="inlineStr">
        <is>
          <t>Not applicable</t>
        </is>
      </c>
      <c r="C13" s="7" t="inlineStr">
        <is>
          <t>Other</t>
        </is>
      </c>
      <c r="D13" s="7" t="inlineStr">
        <is>
          <t>Consultation rights before changes to jobs</t>
        </is>
      </c>
      <c r="E13" s="7" t="inlineStr">
        <is>
          <t>Consultation complete</t>
        </is>
      </c>
      <c r="F13" s="7" t="inlineStr">
        <is>
          <t>Whatever the law or agreement requires, through HR and legal</t>
        </is>
      </c>
      <c r="G13" s="7" t="inlineStr">
        <is>
          <t>As required</t>
        </is>
      </c>
      <c r="H13" s="7" t="inlineStr">
        <is>
          <t>Formal, through HR</t>
        </is>
      </c>
      <c r="I13" s="7" t="inlineStr">
        <is>
          <t>Yes</t>
        </is>
      </c>
      <c r="J13" s="8" t="n"/>
      <c r="K13" s="7" t="inlineStr">
        <is>
          <t>No works council for this US team. Confirmed with L. Park.</t>
        </is>
      </c>
    </row>
    <row r="14" ht="48" customHeight="1">
      <c r="A14" s="7" t="inlineStr">
        <is>
          <t>IT identity and access</t>
        </is>
      </c>
      <c r="B14" s="7" t="inlineStr">
        <is>
          <t>J. Ortiz</t>
        </is>
      </c>
      <c r="C14" s="7" t="inlineStr">
        <is>
          <t>Ours</t>
        </is>
      </c>
      <c r="D14" s="7" t="inlineStr">
        <is>
          <t>Accounts, VPN, licenses and devices for the provider's people</t>
        </is>
      </c>
      <c r="E14" s="7" t="inlineStr">
        <is>
          <t>Access tested by the provider's operators</t>
        </is>
      </c>
      <c r="F14" s="7" t="inlineStr">
        <is>
          <t>The access log, names and dates</t>
        </is>
      </c>
      <c r="G14" s="7" t="inlineStr">
        <is>
          <t>Weekly</t>
        </is>
      </c>
      <c r="H14" s="7" t="inlineStr">
        <is>
          <t>Access stand-up</t>
        </is>
      </c>
      <c r="I14" s="7" t="inlineStr">
        <is>
          <t>No</t>
        </is>
      </c>
      <c r="J14" s="8" t="n">
        <v>46296</v>
      </c>
      <c r="K14" s="7" t="inlineStr">
        <is>
          <t>Also chasing the ERP extract with R. Bhatt.</t>
        </is>
      </c>
    </row>
    <row r="15" ht="48" customHeight="1">
      <c r="A15" s="7" t="inlineStr">
        <is>
          <t>Information security</t>
        </is>
      </c>
      <c r="B15" s="7" t="inlineStr">
        <is>
          <t>M. Adeyemi</t>
        </is>
      </c>
      <c r="C15" s="7" t="inlineStr">
        <is>
          <t>Ours</t>
        </is>
      </c>
      <c r="D15" s="7" t="inlineStr">
        <is>
          <t>Security review of the provider's access and locations</t>
        </is>
      </c>
      <c r="E15" s="7" t="inlineStr">
        <is>
          <t>Security sign-off</t>
        </is>
      </c>
      <c r="F15" s="7" t="inlineStr">
        <is>
          <t>Which systems, data and locations are in scope</t>
        </is>
      </c>
      <c r="G15" s="7" t="inlineStr">
        <is>
          <t>At each review point</t>
        </is>
      </c>
      <c r="H15" s="7" t="inlineStr">
        <is>
          <t>Email</t>
        </is>
      </c>
      <c r="I15" s="7" t="inlineStr">
        <is>
          <t>No</t>
        </is>
      </c>
      <c r="J15" s="8" t="n">
        <v>46283</v>
      </c>
      <c r="K15" s="7" t="inlineStr">
        <is>
          <t>Security sign-off covered operator access only, not supplier bank details.</t>
        </is>
      </c>
    </row>
    <row r="16" ht="48" customHeight="1">
      <c r="A16" s="7" t="inlineStr">
        <is>
          <t>Privacy and data protection</t>
        </is>
      </c>
      <c r="B16" s="7" t="n"/>
      <c r="C16" s="7" t="inlineStr">
        <is>
          <t>Ours</t>
        </is>
      </c>
      <c r="D16" s="7" t="inlineStr">
        <is>
          <t>Approving provider access to personal or sensitive data</t>
        </is>
      </c>
      <c r="E16" s="7" t="inlineStr">
        <is>
          <t>Data protection review</t>
        </is>
      </c>
      <c r="F16" s="7" t="inlineStr">
        <is>
          <t>What data the provider will see, and from where</t>
        </is>
      </c>
      <c r="G16" s="7" t="inlineStr">
        <is>
          <t>At each review point</t>
        </is>
      </c>
      <c r="H16" s="7" t="inlineStr">
        <is>
          <t>Email</t>
        </is>
      </c>
      <c r="I16" s="7" t="inlineStr">
        <is>
          <t>No</t>
        </is>
      </c>
      <c r="J16" s="8" t="n"/>
      <c r="K16" s="7" t="inlineStr">
        <is>
          <t>Nobody named. Supplier bank details need a data protection review before the rehearsal, and nobody has asked for it.</t>
        </is>
      </c>
    </row>
    <row r="17" ht="48" customHeight="1">
      <c r="A17" s="7" t="inlineStr">
        <is>
          <t>Legal and contracts</t>
        </is>
      </c>
      <c r="B17" s="7" t="inlineStr">
        <is>
          <t>Contracts counsel, through G. Silva</t>
        </is>
      </c>
      <c r="C17" s="7" t="inlineStr">
        <is>
          <t>Ours</t>
        </is>
      </c>
      <c r="D17" s="7" t="inlineStr">
        <is>
          <t>Contract schedules, change requests and formal notices</t>
        </is>
      </c>
      <c r="E17" s="7" t="inlineStr">
        <is>
          <t>Contract changes</t>
        </is>
      </c>
      <c r="F17" s="7" t="inlineStr">
        <is>
          <t>Proposed changes to dates, scope or obligations</t>
        </is>
      </c>
      <c r="G17" s="7" t="inlineStr">
        <is>
          <t>As needed</t>
        </is>
      </c>
      <c r="H17" s="7" t="inlineStr">
        <is>
          <t>Email</t>
        </is>
      </c>
      <c r="I17" s="7" t="inlineStr">
        <is>
          <t>Yes</t>
        </is>
      </c>
      <c r="J17" s="8" t="n">
        <v>46286</v>
      </c>
      <c r="K17" s="7" t="n"/>
    </row>
    <row r="18" ht="48" customHeight="1">
      <c r="A18" s="7" t="inlineStr">
        <is>
          <t>Finance and budget owner</t>
        </is>
      </c>
      <c r="B18" s="7" t="inlineStr">
        <is>
          <t>K. Walsh</t>
        </is>
      </c>
      <c r="C18" s="7" t="inlineStr">
        <is>
          <t>Ours</t>
        </is>
      </c>
      <c r="D18" s="7" t="inlineStr">
        <is>
          <t>Transition costs, the savings baseline and the provider's invoices</t>
        </is>
      </c>
      <c r="E18" s="7" t="inlineStr">
        <is>
          <t>Budget changes</t>
        </is>
      </c>
      <c r="F18" s="7" t="inlineStr">
        <is>
          <t>The cost of delays and extra hypercare</t>
        </is>
      </c>
      <c r="G18" s="7" t="inlineStr">
        <is>
          <t>Monthly</t>
        </is>
      </c>
      <c r="H18" s="7" t="inlineStr">
        <is>
          <t>Email</t>
        </is>
      </c>
      <c r="I18" s="7" t="inlineStr">
        <is>
          <t>Yes</t>
        </is>
      </c>
      <c r="J18" s="8" t="n">
        <v>46295</v>
      </c>
      <c r="K18" s="7" t="inlineStr">
        <is>
          <t>An 11-day delay means paying for the current team and Quillmark at the same time.</t>
        </is>
      </c>
    </row>
    <row r="19" ht="48" customHeight="1">
      <c r="A19" s="7" t="inlineStr">
        <is>
          <t>Procurement or vendor management</t>
        </is>
      </c>
      <c r="B19" s="7" t="inlineStr">
        <is>
          <t>G. Silva</t>
        </is>
      </c>
      <c r="C19" s="7" t="inlineStr">
        <is>
          <t>Ours</t>
        </is>
      </c>
      <c r="D19" s="7" t="inlineStr">
        <is>
          <t>The commercial relationship and contract governance after go-live</t>
        </is>
      </c>
      <c r="E19" s="7" t="inlineStr">
        <is>
          <t>Commercial changes</t>
        </is>
      </c>
      <c r="F19" s="7" t="inlineStr">
        <is>
          <t>Anything the provider asks to change</t>
        </is>
      </c>
      <c r="G19" s="7" t="inlineStr">
        <is>
          <t>Every two weeks</t>
        </is>
      </c>
      <c r="H19" s="7" t="inlineStr">
        <is>
          <t>Email</t>
        </is>
      </c>
      <c r="I19" s="7" t="inlineStr">
        <is>
          <t>No</t>
        </is>
      </c>
      <c r="J19" s="8" t="n">
        <v>46298</v>
      </c>
      <c r="K19" s="7" t="inlineStr">
        <is>
          <t>Quillmark wants its own SLA dashboard instead of our template.</t>
        </is>
      </c>
    </row>
    <row r="20" ht="48" customHeight="1">
      <c r="A20" s="7" t="inlineStr">
        <is>
          <t>Internal audit, risk and controls</t>
        </is>
      </c>
      <c r="B20" s="7" t="n"/>
      <c r="C20" s="7" t="inlineStr">
        <is>
          <t>Ours</t>
        </is>
      </c>
      <c r="D20" s="7" t="inlineStr">
        <is>
          <t>Controls that change with the new process (for example SOX controls)</t>
        </is>
      </c>
      <c r="E20" s="7" t="inlineStr">
        <is>
          <t>Controls documented for the new process</t>
        </is>
      </c>
      <c r="F20" s="7" t="inlineStr">
        <is>
          <t>Changes to key controls and who performs them</t>
        </is>
      </c>
      <c r="G20" s="7" t="inlineStr">
        <is>
          <t>At each review point</t>
        </is>
      </c>
      <c r="H20" s="7" t="inlineStr">
        <is>
          <t>Email</t>
        </is>
      </c>
      <c r="I20" s="7" t="inlineStr">
        <is>
          <t>No</t>
        </is>
      </c>
      <c r="J20" s="8" t="n"/>
      <c r="K20" s="7" t="inlineStr">
        <is>
          <t>Nobody named. The contract says Internal Audit confirms key AP controls before go-live.</t>
        </is>
      </c>
    </row>
    <row r="21" ht="48" customHeight="1">
      <c r="A21" s="7" t="inlineStr">
        <is>
          <t>Teams that hand work in or out</t>
        </is>
      </c>
      <c r="B21" s="7" t="inlineStr">
        <is>
          <t>R. Bhatt (ERP), A. Kim (Treasury), mailroom lead</t>
        </is>
      </c>
      <c r="C21" s="7" t="inlineStr">
        <is>
          <t>Ours</t>
        </is>
      </c>
      <c r="D21" s="7" t="inlineStr">
        <is>
          <t>Handoffs into and out of the work that is moving</t>
        </is>
      </c>
      <c r="E21" s="7" t="inlineStr">
        <is>
          <t>Handoff agreements</t>
        </is>
      </c>
      <c r="F21" s="7" t="inlineStr">
        <is>
          <t>What changes for them, when, and in what format</t>
        </is>
      </c>
      <c r="G21" s="7" t="inlineStr">
        <is>
          <t>Every two weeks</t>
        </is>
      </c>
      <c r="H21" s="7" t="inlineStr">
        <is>
          <t>Email</t>
        </is>
      </c>
      <c r="I21" s="7" t="inlineStr">
        <is>
          <t>No</t>
        </is>
      </c>
      <c r="J21" s="8" t="n">
        <v>46295</v>
      </c>
      <c r="K21" s="7" t="inlineStr">
        <is>
          <t>R. Bhatt's vendor master extract is late and blocks the migration rehearsal.</t>
        </is>
      </c>
    </row>
    <row r="22" ht="48" customHeight="1">
      <c r="A22" s="7" t="inlineStr">
        <is>
          <t>Business users, customers and suppliers who will notice</t>
        </is>
      </c>
      <c r="B22" s="7" t="n"/>
      <c r="C22" s="7" t="inlineStr">
        <is>
          <t>Other</t>
        </is>
      </c>
      <c r="D22" s="7" t="inlineStr">
        <is>
          <t>Requests, inquiries and the service they receive</t>
        </is>
      </c>
      <c r="E22" s="7" t="n"/>
      <c r="F22" s="7" t="inlineStr">
        <is>
          <t>What changes, when, and who to ask</t>
        </is>
      </c>
      <c r="G22" s="7" t="inlineStr">
        <is>
          <t>Before and at go-live</t>
        </is>
      </c>
      <c r="H22" s="7" t="inlineStr">
        <is>
          <t>Announcement or letter</t>
        </is>
      </c>
      <c r="I22" s="7" t="inlineStr">
        <is>
          <t>No</t>
        </is>
      </c>
      <c r="J22" s="8" t="n"/>
      <c r="K22" s="7" t="inlineStr">
        <is>
          <t>Nobody named. Suppliers must be told the new invoice address by October 12.</t>
        </is>
      </c>
    </row>
    <row r="23" ht="48" customHeight="1">
      <c r="A23" s="7" t="inlineStr">
        <is>
          <t>Training and communications</t>
        </is>
      </c>
      <c r="B23" s="7" t="inlineStr">
        <is>
          <t>D. Morales</t>
        </is>
      </c>
      <c r="C23" s="7" t="inlineStr">
        <is>
          <t>Ours</t>
        </is>
      </c>
      <c r="D23" s="7" t="inlineStr">
        <is>
          <t>Materials and announcements for people outside the core team</t>
        </is>
      </c>
      <c r="E23" s="7" t="n"/>
      <c r="F23" s="7" t="inlineStr">
        <is>
          <t>Dates, changes and FAQs</t>
        </is>
      </c>
      <c r="G23" s="7" t="inlineStr">
        <is>
          <t>Every two weeks</t>
        </is>
      </c>
      <c r="H23" s="7" t="inlineStr">
        <is>
          <t>Email</t>
        </is>
      </c>
      <c r="I23" s="7" t="inlineStr">
        <is>
          <t>No</t>
        </is>
      </c>
      <c r="J23" s="8" t="n">
        <v>46279</v>
      </c>
      <c r="K23" s="7" t="n"/>
    </row>
    <row r="24" ht="48" customHeight="1">
      <c r="A24" s="7" t="inlineStr">
        <is>
          <t>Facilities and badging</t>
        </is>
      </c>
      <c r="B24" s="7" t="inlineStr">
        <is>
          <t>Not applicable</t>
        </is>
      </c>
      <c r="C24" s="7" t="inlineStr">
        <is>
          <t>Ours</t>
        </is>
      </c>
      <c r="D24" s="7" t="inlineStr">
        <is>
          <t>On-site access, desks and badges</t>
        </is>
      </c>
      <c r="E24" s="7" t="n"/>
      <c r="F24" s="7" t="inlineStr">
        <is>
          <t>Who needs access, where and when</t>
        </is>
      </c>
      <c r="G24" s="7" t="inlineStr">
        <is>
          <t>As needed</t>
        </is>
      </c>
      <c r="H24" s="7" t="inlineStr">
        <is>
          <t>Ticket or email</t>
        </is>
      </c>
      <c r="I24" s="7" t="inlineStr">
        <is>
          <t>No</t>
        </is>
      </c>
      <c r="J24" s="8" t="n"/>
      <c r="K24" s="7" t="inlineStr">
        <is>
          <t>Work is done at Quillmark's delivery center. No on-site access needed.</t>
        </is>
      </c>
    </row>
    <row r="25" ht="48" customHeight="1">
      <c r="A25" s="7" t="inlineStr">
        <is>
          <t>Outgoing provider (if you are replacing one)</t>
        </is>
      </c>
      <c r="B25" s="7" t="inlineStr">
        <is>
          <t>Not applicable</t>
        </is>
      </c>
      <c r="C25" s="7" t="inlineStr">
        <is>
          <t>Other</t>
        </is>
      </c>
      <c r="D25" s="7" t="inlineStr">
        <is>
          <t>Exit assistance, data and knowledge handover</t>
        </is>
      </c>
      <c r="E25" s="7" t="inlineStr">
        <is>
          <t>Handover complete</t>
        </is>
      </c>
      <c r="F25" s="7" t="inlineStr">
        <is>
          <t>Dates and data requests, per their contract</t>
        </is>
      </c>
      <c r="G25" s="7" t="inlineStr">
        <is>
          <t>Weekly</t>
        </is>
      </c>
      <c r="H25" s="7" t="inlineStr">
        <is>
          <t>Formal, per their contract</t>
        </is>
      </c>
      <c r="I25" s="7" t="inlineStr">
        <is>
          <t>Yes</t>
        </is>
      </c>
      <c r="J25" s="8" t="n"/>
      <c r="K25" s="7" t="inlineStr">
        <is>
          <t>Work is moving from our own team, not from another provider.</t>
        </is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8" t="n"/>
      <c r="K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8" t="n"/>
      <c r="K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8" t="n"/>
      <c r="K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8" t="n"/>
      <c r="K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8" t="n"/>
      <c r="K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8" t="n"/>
      <c r="K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8" t="n"/>
      <c r="K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8" t="n"/>
      <c r="K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8" t="n"/>
      <c r="K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8" t="n"/>
      <c r="K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8" t="n"/>
      <c r="K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8" t="n"/>
      <c r="K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8" t="n"/>
      <c r="K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8" t="n"/>
      <c r="K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8" t="n"/>
      <c r="K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8" t="n"/>
      <c r="K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8" t="n"/>
      <c r="K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8" t="n"/>
      <c r="K43" s="7" t="n"/>
    </row>
  </sheetData>
  <conditionalFormatting sqref="B4:B43">
    <cfRule type="expression" priority="1" dxfId="6" stopIfTrue="1">
      <formula>AND($A4&lt;&gt;"",$B4="",$E4&lt;&gt;"")</formula>
    </cfRule>
    <cfRule type="expression" priority="2" dxfId="7" stopIfTrue="1">
      <formula>AND($A4&lt;&gt;"",$B4="")</formula>
    </cfRule>
  </conditionalFormatting>
  <dataValidations count="2">
    <dataValidation sqref="C4:C43" showDropDown="0" showInputMessage="0" showErrorMessage="1" allowBlank="1" errorTitle="Pick from the list" error="Choose one of the options in the dropdown." type="list">
      <formula1>"Ours,Provider,Both,Other"</formula1>
    </dataValidation>
    <dataValidation sqref="I4:I43" showDropDown="0" showInputMessage="0" showErrorMessage="1" allowBlank="1" errorTitle="Pick from the list" error="Choose one of the options in the dropdown." type="list">
      <formula1>"Yes,No"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ScaleX</dc:creator>
  <dc:title>ScaleX Transition Readiness Tracker</dc:title>
  <dcterms:created xsi:type="dcterms:W3CDTF">2026-09-16T20:28:55Z</dcterms:created>
  <dcterms:modified xsi:type="dcterms:W3CDTF">2026-09-16T20:28:55Z</dcterms:modified>
</cp:coreProperties>
</file>